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4\ABRIL 2024\"/>
    </mc:Choice>
  </mc:AlternateContent>
  <bookViews>
    <workbookView xWindow="0" yWindow="0" windowWidth="15360" windowHeight="7755" activeTab="1"/>
  </bookViews>
  <sheets>
    <sheet name="P1 Presupuesto Aprobado" sheetId="1" r:id="rId1"/>
    <sheet name="P2 Presupuesto Aprobado-Ejec " sheetId="2" r:id="rId2"/>
    <sheet name="P3 Ejecucion " sheetId="3" r:id="rId3"/>
    <sheet name="Hoja1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28" i="2"/>
  <c r="G54" i="2"/>
  <c r="G12" i="2"/>
  <c r="G11" i="2" s="1"/>
  <c r="H12" i="2"/>
  <c r="H11" i="2" s="1"/>
  <c r="I12" i="2"/>
  <c r="J12" i="2"/>
  <c r="K12" i="2"/>
  <c r="L12" i="2"/>
  <c r="L11" i="2" s="1"/>
  <c r="M12" i="2"/>
  <c r="M11" i="2" s="1"/>
  <c r="N12" i="2"/>
  <c r="O12" i="2"/>
  <c r="O11" i="2" s="1"/>
  <c r="I11" i="2"/>
  <c r="J11" i="2"/>
  <c r="K11" i="2"/>
  <c r="N11" i="2"/>
  <c r="G75" i="3"/>
  <c r="G53" i="3"/>
  <c r="G27" i="3"/>
  <c r="G17" i="3"/>
  <c r="G11" i="3"/>
  <c r="G10" i="3" l="1"/>
  <c r="G85" i="2"/>
  <c r="H85" i="2"/>
  <c r="I85" i="2"/>
  <c r="J85" i="2"/>
  <c r="K85" i="2"/>
  <c r="L85" i="2"/>
  <c r="M85" i="2"/>
  <c r="N85" i="2"/>
  <c r="O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G84" i="3"/>
  <c r="H84" i="3"/>
  <c r="I84" i="3"/>
  <c r="J84" i="3"/>
  <c r="L84" i="3"/>
  <c r="M84" i="3"/>
  <c r="N84" i="3"/>
  <c r="O84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2" i="3"/>
  <c r="P73" i="3"/>
  <c r="P74" i="3"/>
  <c r="P76" i="3"/>
  <c r="P77" i="3"/>
  <c r="P78" i="3"/>
  <c r="P79" i="3"/>
  <c r="P80" i="3"/>
  <c r="P81" i="3"/>
  <c r="P82" i="3"/>
  <c r="P83" i="3"/>
  <c r="F75" i="3"/>
  <c r="F53" i="3"/>
  <c r="E53" i="3"/>
  <c r="D53" i="3"/>
  <c r="F27" i="3"/>
  <c r="E27" i="3"/>
  <c r="P27" i="3" s="1"/>
  <c r="D27" i="3"/>
  <c r="F17" i="3"/>
  <c r="E17" i="3"/>
  <c r="D17" i="3"/>
  <c r="F11" i="3"/>
  <c r="F10" i="3" s="1"/>
  <c r="E11" i="3"/>
  <c r="D11" i="3"/>
  <c r="E64" i="2"/>
  <c r="P64" i="2" s="1"/>
  <c r="F64" i="2"/>
  <c r="F54" i="2"/>
  <c r="D54" i="2"/>
  <c r="E54" i="2"/>
  <c r="D28" i="2"/>
  <c r="E28" i="2"/>
  <c r="P28" i="2" s="1"/>
  <c r="F28" i="2"/>
  <c r="D18" i="2"/>
  <c r="P18" i="2" s="1"/>
  <c r="E18" i="2"/>
  <c r="F18" i="2"/>
  <c r="D12" i="2"/>
  <c r="E12" i="2"/>
  <c r="P12" i="2" s="1"/>
  <c r="F12" i="2"/>
  <c r="P54" i="2" l="1"/>
  <c r="E85" i="2"/>
  <c r="D10" i="3"/>
  <c r="F84" i="3"/>
  <c r="D84" i="3"/>
  <c r="P11" i="3"/>
  <c r="P11" i="2"/>
  <c r="P85" i="2"/>
  <c r="D85" i="2"/>
  <c r="F85" i="2"/>
  <c r="D11" i="2"/>
  <c r="F11" i="2"/>
  <c r="E11" i="2"/>
  <c r="C72" i="2"/>
  <c r="C71" i="2" s="1"/>
  <c r="C70" i="2" s="1"/>
  <c r="C69" i="2" s="1"/>
  <c r="C64" i="2"/>
  <c r="C54" i="2"/>
  <c r="C28" i="2"/>
  <c r="C18" i="2"/>
  <c r="C12" i="2"/>
  <c r="C64" i="1"/>
  <c r="C72" i="1"/>
  <c r="C71" i="1" s="1"/>
  <c r="C70" i="1" s="1"/>
  <c r="C69" i="1" s="1"/>
  <c r="C68" i="1" s="1"/>
  <c r="C67" i="1" s="1"/>
  <c r="C66" i="1" s="1"/>
  <c r="C54" i="1"/>
  <c r="C28" i="1"/>
  <c r="C18" i="1"/>
  <c r="C12" i="1"/>
  <c r="C85" i="2" l="1"/>
  <c r="C68" i="2"/>
  <c r="C67" i="2" s="1"/>
  <c r="C66" i="2" s="1"/>
  <c r="C11" i="2"/>
  <c r="C11" i="1"/>
  <c r="E84" i="3"/>
  <c r="E63" i="3" l="1"/>
  <c r="E68" i="3"/>
  <c r="P68" i="3" s="1"/>
  <c r="E71" i="3"/>
  <c r="P71" i="3" s="1"/>
  <c r="E75" i="3"/>
  <c r="P75" i="3" s="1"/>
  <c r="P63" i="3" l="1"/>
  <c r="E10" i="3"/>
  <c r="B64" i="1"/>
  <c r="B54" i="1"/>
  <c r="B46" i="1"/>
  <c r="B38" i="1"/>
  <c r="B28" i="1"/>
  <c r="B18" i="1"/>
  <c r="B12" i="1"/>
  <c r="B11" i="1" s="1"/>
  <c r="K53" i="3" l="1"/>
  <c r="K27" i="3"/>
  <c r="K17" i="3"/>
  <c r="K84" i="3" l="1"/>
  <c r="P53" i="3"/>
  <c r="K10" i="3"/>
  <c r="B85" i="2"/>
  <c r="B76" i="2"/>
  <c r="P84" i="3" l="1"/>
  <c r="P10" i="3"/>
  <c r="C85" i="1"/>
  <c r="B85" i="1" l="1"/>
</calcChain>
</file>

<file path=xl/sharedStrings.xml><?xml version="1.0" encoding="utf-8"?>
<sst xmlns="http://schemas.openxmlformats.org/spreadsheetml/2006/main" count="282" uniqueCount="103">
  <si>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</si>
  <si>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</si>
  <si>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</si>
  <si>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</si>
  <si>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</si>
  <si>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</si>
  <si>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</si>
  <si>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</si>
  <si>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</si>
  <si>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</si>
  <si>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</si>
  <si>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</si>
  <si>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</si>
  <si>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</si>
  <si>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</si>
  <si>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</si>
  <si>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</si>
  <si>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</si>
  <si>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</si>
  <si>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</si>
  <si>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</si>
  <si>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</si>
  <si>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</si>
  <si>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</si>
  <si>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</si>
  <si>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</si>
  <si>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</si>
  <si>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</si>
  <si>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</si>
  <si>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</si>
  <si>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</si>
  <si>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</si>
  <si>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</si>
  <si>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</si>
  <si>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</si>
  <si>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</si>
  <si>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</si>
  <si>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</si>
  <si>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</si>
  <si>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</si>
  <si>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</si>
  <si>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</si>
  <si>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</si>
  <si>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</si>
  <si>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</si>
  <si>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</si>
  <si>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</si>
  <si>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</si>
  <si>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</si>
  <si>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</si>
  <si>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</si>
  <si>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</si>
  <si>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</si>
  <si>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</si>
  <si>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</si>
  <si>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</si>
  <si>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</si>
  <si>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</si>
  <si>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</si>
  <si>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</si>
  <si>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</si>
  <si>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</si>
  <si>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</si>
  <si>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</si>
  <si>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</si>
  <si>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</si>
  <si>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</si>
  <si>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</si>
  <si>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</si>
  <si>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</si>
  <si>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</si>
  <si>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</si>
  <si>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</si>
  <si>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</si>
  <si>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</si>
  <si>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</si>
  <si>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</si>
  <si>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</si>
  <si>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</si>
  <si>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</si>
  <si>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</si>
  <si>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</si>
  <si>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</si>
  <si>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</si>
  <si>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</si>
  <si>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</si>
  <si>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</si>
  <si>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</si>
  <si>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</si>
  <si>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</si>
  <si>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</si>
  <si>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</si>
  <si>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</si>
  <si>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 xml:space="preserve">SERVICIO NACIONAL DE SALUD </t>
  </si>
  <si>
    <t>SNS</t>
  </si>
  <si>
    <t xml:space="preserve">Presupuesto de Gastos y Aplicaciones Financieras </t>
  </si>
  <si>
    <t>Subdirección Planificación y Conocimientos</t>
  </si>
  <si>
    <t>Fuente: SIGEF</t>
  </si>
  <si>
    <t>Deisy María Rodríguez</t>
  </si>
  <si>
    <t>Tecnico Presupuesto</t>
  </si>
  <si>
    <t>SERVICIO NACIONAL DE SALUD SNS</t>
  </si>
  <si>
    <t>033-0650560</t>
  </si>
  <si>
    <t>ABRIL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</si>
</sst>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43" fontId="3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vertical="center" wrapText="1" readingOrder="1"/>
    </xf>
    <xf numFmtId="43" fontId="2" fillId="4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0" borderId="0" xfId="1" applyFont="1"/>
    <xf numFmtId="0" fontId="10" fillId="0" borderId="0" xfId="0" applyFont="1"/>
    <xf numFmtId="0" fontId="0" fillId="0" borderId="0" xfId="0" applyAlignment="1"/>
    <xf numFmtId="43" fontId="0" fillId="0" borderId="0" xfId="1" applyFont="1" applyAlignment="1">
      <alignment vertical="center" wrapText="1"/>
    </xf>
    <xf numFmtId="43" fontId="2" fillId="2" borderId="2" xfId="1" applyFont="1" applyFill="1" applyBorder="1"/>
    <xf numFmtId="0" fontId="8" fillId="0" borderId="0" xfId="0" applyFont="1" applyBorder="1" applyAlignment="1">
      <alignment vertical="center" wrapText="1"/>
    </xf>
    <xf numFmtId="43" fontId="11" fillId="0" borderId="0" xfId="1" applyFont="1" applyAlignment="1">
      <alignment vertical="center" wrapText="1"/>
    </xf>
    <xf numFmtId="43" fontId="0" fillId="0" borderId="7" xfId="1" applyFont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 applyFill="1" applyBorder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1247619</xdr:colOff>
      <xdr:row>3</xdr:row>
      <xdr:rowOff>152400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228600</xdr:rowOff>
    </xdr:from>
    <xdr:to>
      <xdr:col>4</xdr:col>
      <xdr:colOff>420292</xdr:colOff>
      <xdr:row>3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0" y="466725"/>
          <a:ext cx="2268142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0</xdr:col>
      <xdr:colOff>514350</xdr:colOff>
      <xdr:row>0</xdr:row>
      <xdr:rowOff>180975</xdr:rowOff>
    </xdr:from>
    <xdr:to>
      <xdr:col>0</xdr:col>
      <xdr:colOff>1761969</xdr:colOff>
      <xdr:row>4</xdr:row>
      <xdr:rowOff>142875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80975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742950</xdr:colOff>
      <xdr:row>2</xdr:row>
      <xdr:rowOff>114301</xdr:rowOff>
    </xdr:from>
    <xdr:to>
      <xdr:col>15</xdr:col>
      <xdr:colOff>647700</xdr:colOff>
      <xdr:row>5</xdr:row>
      <xdr:rowOff>66676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9350" y="495301"/>
          <a:ext cx="21907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2610958</xdr:colOff>
      <xdr:row>5</xdr:row>
      <xdr:rowOff>68037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244929"/>
          <a:ext cx="2610958" cy="1156608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2</xdr:row>
      <xdr:rowOff>89808</xdr:rowOff>
    </xdr:from>
    <xdr:to>
      <xdr:col>15</xdr:col>
      <xdr:colOff>775609</xdr:colOff>
      <xdr:row>5</xdr:row>
      <xdr:rowOff>131990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12143" y="579665"/>
          <a:ext cx="29391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zoomScaleNormal="100" workbookViewId="0">
      <selection activeCell="D17" sqref="D17"/>
    </sheetView>
  </sheetViews>
  <sheetFormatPr baseColWidth="10" defaultColWidth="11.42578125" defaultRowHeight="15" x14ac:dyDescent="0.25"/>
  <cols>
    <col min="1" max="1" width="45.7109375" customWidth="1"/>
    <col min="2" max="2" width="17.5703125" customWidth="1"/>
    <col min="3" max="3" width="16.7109375" customWidth="1"/>
  </cols>
  <sheetData>
    <row r="1" spans="1:14" ht="18.75" x14ac:dyDescent="0.25">
      <c r="A1" s="49" t="s">
        <v>93</v>
      </c>
      <c r="B1" s="49"/>
      <c r="C1" s="49"/>
    </row>
    <row r="2" spans="1:14" ht="18.75" x14ac:dyDescent="0.25">
      <c r="A2" s="49" t="s">
        <v>94</v>
      </c>
      <c r="B2" s="49"/>
      <c r="C2" s="49"/>
    </row>
    <row r="3" spans="1:14" ht="28.5" customHeight="1" x14ac:dyDescent="0.25">
      <c r="A3" s="49" t="s">
        <v>102</v>
      </c>
      <c r="B3" s="49"/>
      <c r="C3" s="49"/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1" customHeight="1" x14ac:dyDescent="0.25">
      <c r="A4" s="50" t="s">
        <v>95</v>
      </c>
      <c r="B4" s="50"/>
      <c r="C4" s="50"/>
      <c r="D4" s="22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x14ac:dyDescent="0.25">
      <c r="A5" s="48"/>
      <c r="B5" s="48"/>
      <c r="C5" s="48"/>
      <c r="D5" s="2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D6" s="20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75" customHeight="1" x14ac:dyDescent="0.25">
      <c r="A7" s="51" t="s">
        <v>76</v>
      </c>
      <c r="B7" s="52"/>
      <c r="C7" s="52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4" ht="15" customHeight="1" x14ac:dyDescent="0.25">
      <c r="A9" s="45" t="s">
        <v>66</v>
      </c>
      <c r="B9" s="46" t="s">
        <v>92</v>
      </c>
      <c r="C9" s="46" t="s">
        <v>91</v>
      </c>
      <c r="D9" s="8"/>
    </row>
    <row r="10" spans="1:14" ht="23.25" customHeight="1" x14ac:dyDescent="0.25">
      <c r="A10" s="45"/>
      <c r="B10" s="47"/>
      <c r="C10" s="47"/>
      <c r="D10" s="8"/>
    </row>
    <row r="11" spans="1:14" x14ac:dyDescent="0.25">
      <c r="A11" s="1" t="s">
        <v>0</v>
      </c>
      <c r="B11" s="24">
        <f>+B12+B18+B28+B38+B46+B54+B64+B69+B72</f>
        <v>1023886060</v>
      </c>
      <c r="C11" s="24">
        <f>+C12+C18+C28+C38+C46+C54+C64+C69+C72</f>
        <v>1104179683.3199999</v>
      </c>
      <c r="D11" s="8"/>
    </row>
    <row r="12" spans="1:14" x14ac:dyDescent="0.25">
      <c r="A12" s="3" t="s">
        <v>1</v>
      </c>
      <c r="B12" s="40">
        <f>+B13+B14+B15+B16+B17</f>
        <v>707524142</v>
      </c>
      <c r="C12" s="40">
        <f>+C13+C14+C15+C16+C17</f>
        <v>639239123</v>
      </c>
      <c r="D12" s="8"/>
    </row>
    <row r="13" spans="1:14" x14ac:dyDescent="0.25">
      <c r="A13" s="5" t="s">
        <v>2</v>
      </c>
      <c r="B13" s="26">
        <v>574442115</v>
      </c>
      <c r="C13" s="26">
        <v>514435143.31</v>
      </c>
      <c r="D13" s="8"/>
    </row>
    <row r="14" spans="1:14" x14ac:dyDescent="0.25">
      <c r="A14" s="5" t="s">
        <v>3</v>
      </c>
      <c r="B14" s="26">
        <v>56052000</v>
      </c>
      <c r="C14" s="26">
        <v>56052000</v>
      </c>
      <c r="D14" s="8"/>
    </row>
    <row r="15" spans="1:14" x14ac:dyDescent="0.25">
      <c r="A15" s="5" t="s">
        <v>4</v>
      </c>
      <c r="B15" s="26">
        <v>0</v>
      </c>
      <c r="C15" s="26">
        <v>0</v>
      </c>
      <c r="D15" s="8"/>
    </row>
    <row r="16" spans="1:14" x14ac:dyDescent="0.25">
      <c r="A16" s="5" t="s">
        <v>5</v>
      </c>
      <c r="B16" s="26">
        <v>0</v>
      </c>
      <c r="C16" s="26">
        <v>0</v>
      </c>
      <c r="D16" s="8"/>
    </row>
    <row r="17" spans="1:4" x14ac:dyDescent="0.25">
      <c r="A17" s="5" t="s">
        <v>6</v>
      </c>
      <c r="B17" s="26">
        <v>77030027</v>
      </c>
      <c r="C17" s="26">
        <v>68751979.689999998</v>
      </c>
      <c r="D17" s="8"/>
    </row>
    <row r="18" spans="1:4" x14ac:dyDescent="0.25">
      <c r="A18" s="3" t="s">
        <v>7</v>
      </c>
      <c r="B18" s="27">
        <f>+B19+B20+B21+B22+B23+B24+B25+B26+B27</f>
        <v>24633754</v>
      </c>
      <c r="C18" s="27">
        <f>+C19+C20+C21+C22+C23+C24+C25+C26+C27</f>
        <v>38438296.380000003</v>
      </c>
      <c r="D18" s="8"/>
    </row>
    <row r="19" spans="1:4" x14ac:dyDescent="0.25">
      <c r="A19" s="5" t="s">
        <v>8</v>
      </c>
      <c r="B19" s="26">
        <v>6585400</v>
      </c>
      <c r="C19" s="26">
        <v>6585400</v>
      </c>
      <c r="D19" s="8"/>
    </row>
    <row r="20" spans="1:4" x14ac:dyDescent="0.25">
      <c r="A20" s="5" t="s">
        <v>9</v>
      </c>
      <c r="B20" s="26">
        <v>0</v>
      </c>
      <c r="C20" s="26">
        <v>0</v>
      </c>
      <c r="D20" s="8"/>
    </row>
    <row r="21" spans="1:4" x14ac:dyDescent="0.25">
      <c r="A21" s="5" t="s">
        <v>10</v>
      </c>
      <c r="B21" s="26">
        <v>0</v>
      </c>
      <c r="C21" s="26">
        <v>0</v>
      </c>
      <c r="D21" s="8"/>
    </row>
    <row r="22" spans="1:4" x14ac:dyDescent="0.25">
      <c r="A22" s="5" t="s">
        <v>11</v>
      </c>
      <c r="B22" s="26">
        <v>509370</v>
      </c>
      <c r="C22" s="26">
        <v>510370</v>
      </c>
      <c r="D22" s="8"/>
    </row>
    <row r="23" spans="1:4" x14ac:dyDescent="0.25">
      <c r="A23" s="5" t="s">
        <v>12</v>
      </c>
      <c r="B23" s="26">
        <v>1764000</v>
      </c>
      <c r="C23" s="26">
        <v>3064000</v>
      </c>
    </row>
    <row r="24" spans="1:4" x14ac:dyDescent="0.25">
      <c r="A24" s="5" t="s">
        <v>13</v>
      </c>
      <c r="B24" s="26">
        <v>200000</v>
      </c>
      <c r="C24" s="26">
        <v>223109.15</v>
      </c>
    </row>
    <row r="25" spans="1:4" x14ac:dyDescent="0.25">
      <c r="A25" s="5" t="s">
        <v>14</v>
      </c>
      <c r="B25" s="26">
        <v>11268544</v>
      </c>
      <c r="C25" s="26">
        <v>23522472.23</v>
      </c>
    </row>
    <row r="26" spans="1:4" x14ac:dyDescent="0.25">
      <c r="A26" s="5" t="s">
        <v>15</v>
      </c>
      <c r="B26" s="26">
        <v>4271440</v>
      </c>
      <c r="C26" s="26">
        <v>4396170</v>
      </c>
    </row>
    <row r="27" spans="1:4" x14ac:dyDescent="0.25">
      <c r="A27" s="5" t="s">
        <v>16</v>
      </c>
      <c r="B27" s="26">
        <v>35000</v>
      </c>
      <c r="C27" s="26">
        <v>136775</v>
      </c>
    </row>
    <row r="28" spans="1:4" x14ac:dyDescent="0.25">
      <c r="A28" s="3" t="s">
        <v>17</v>
      </c>
      <c r="B28" s="27">
        <f>+B29+B30+B31+B32+B33+B34+B35+B36+B37</f>
        <v>286462448</v>
      </c>
      <c r="C28" s="27">
        <f>+C29+C30+C31+C32+C33+C34+C35+C36+C37</f>
        <v>419615515.97000003</v>
      </c>
    </row>
    <row r="29" spans="1:4" x14ac:dyDescent="0.25">
      <c r="A29" s="5" t="s">
        <v>18</v>
      </c>
      <c r="B29" s="26">
        <v>16838323</v>
      </c>
      <c r="C29" s="26">
        <v>20961374</v>
      </c>
    </row>
    <row r="30" spans="1:4" x14ac:dyDescent="0.25">
      <c r="A30" s="5" t="s">
        <v>19</v>
      </c>
      <c r="B30" s="26">
        <v>2934645</v>
      </c>
      <c r="C30" s="26">
        <v>2934645</v>
      </c>
    </row>
    <row r="31" spans="1:4" x14ac:dyDescent="0.25">
      <c r="A31" s="5" t="s">
        <v>20</v>
      </c>
      <c r="B31" s="26">
        <v>10282694</v>
      </c>
      <c r="C31" s="26">
        <v>21585109.059999999</v>
      </c>
    </row>
    <row r="32" spans="1:4" x14ac:dyDescent="0.25">
      <c r="A32" s="5" t="s">
        <v>21</v>
      </c>
      <c r="B32" s="26">
        <v>94051629</v>
      </c>
      <c r="C32" s="26">
        <v>156464004.36000001</v>
      </c>
    </row>
    <row r="33" spans="1:3" x14ac:dyDescent="0.25">
      <c r="A33" s="5" t="s">
        <v>22</v>
      </c>
      <c r="B33" s="26">
        <v>446992</v>
      </c>
      <c r="C33" s="26">
        <v>446992</v>
      </c>
    </row>
    <row r="34" spans="1:3" x14ac:dyDescent="0.25">
      <c r="A34" s="5" t="s">
        <v>23</v>
      </c>
      <c r="B34" s="26">
        <v>609242</v>
      </c>
      <c r="C34" s="26">
        <v>609242</v>
      </c>
    </row>
    <row r="35" spans="1:3" x14ac:dyDescent="0.25">
      <c r="A35" s="5" t="s">
        <v>24</v>
      </c>
      <c r="B35" s="26">
        <v>52145496</v>
      </c>
      <c r="C35" s="26">
        <v>69766868.400000006</v>
      </c>
    </row>
    <row r="36" spans="1:3" x14ac:dyDescent="0.25">
      <c r="A36" s="5" t="s">
        <v>25</v>
      </c>
      <c r="B36" s="37">
        <v>0</v>
      </c>
      <c r="C36" s="26">
        <v>0</v>
      </c>
    </row>
    <row r="37" spans="1:3" x14ac:dyDescent="0.25">
      <c r="A37" s="5" t="s">
        <v>26</v>
      </c>
      <c r="B37" s="29">
        <v>109153427</v>
      </c>
      <c r="C37" s="26">
        <v>146847281.15000001</v>
      </c>
    </row>
    <row r="38" spans="1:3" x14ac:dyDescent="0.25">
      <c r="A38" s="3" t="s">
        <v>27</v>
      </c>
      <c r="B38" s="30">
        <f>+B39+B40+B41+B42+B43+B44+B45</f>
        <v>0</v>
      </c>
      <c r="C38" s="30">
        <v>0</v>
      </c>
    </row>
    <row r="39" spans="1:3" x14ac:dyDescent="0.25">
      <c r="A39" s="5" t="s">
        <v>28</v>
      </c>
      <c r="B39" s="28">
        <v>0</v>
      </c>
      <c r="C39" s="28">
        <v>0</v>
      </c>
    </row>
    <row r="40" spans="1:3" x14ac:dyDescent="0.25">
      <c r="A40" s="5" t="s">
        <v>29</v>
      </c>
      <c r="B40" s="28">
        <v>0</v>
      </c>
      <c r="C40" s="28">
        <v>0</v>
      </c>
    </row>
    <row r="41" spans="1:3" x14ac:dyDescent="0.25">
      <c r="A41" s="5" t="s">
        <v>30</v>
      </c>
      <c r="B41" s="28">
        <v>0</v>
      </c>
      <c r="C41" s="28">
        <v>0</v>
      </c>
    </row>
    <row r="42" spans="1:3" x14ac:dyDescent="0.25">
      <c r="A42" s="5" t="s">
        <v>31</v>
      </c>
      <c r="B42" s="28">
        <v>0</v>
      </c>
      <c r="C42" s="28">
        <v>0</v>
      </c>
    </row>
    <row r="43" spans="1:3" x14ac:dyDescent="0.25">
      <c r="A43" s="5" t="s">
        <v>32</v>
      </c>
      <c r="B43" s="28">
        <v>0</v>
      </c>
      <c r="C43" s="28">
        <v>0</v>
      </c>
    </row>
    <row r="44" spans="1:3" x14ac:dyDescent="0.25">
      <c r="A44" s="5" t="s">
        <v>33</v>
      </c>
      <c r="B44" s="28">
        <v>0</v>
      </c>
      <c r="C44" s="28">
        <v>0</v>
      </c>
    </row>
    <row r="45" spans="1:3" x14ac:dyDescent="0.25">
      <c r="A45" s="5" t="s">
        <v>34</v>
      </c>
      <c r="B45" s="28">
        <v>0</v>
      </c>
      <c r="C45" s="28">
        <v>0</v>
      </c>
    </row>
    <row r="46" spans="1:3" x14ac:dyDescent="0.25">
      <c r="A46" s="5" t="s">
        <v>35</v>
      </c>
      <c r="B46" s="30">
        <f>+B47+B48+B49+B50+B51+B52+B53</f>
        <v>0</v>
      </c>
      <c r="C46" s="30">
        <v>0</v>
      </c>
    </row>
    <row r="47" spans="1:3" x14ac:dyDescent="0.25">
      <c r="A47" s="3" t="s">
        <v>36</v>
      </c>
      <c r="B47" s="28">
        <v>0</v>
      </c>
      <c r="C47" s="28">
        <v>0</v>
      </c>
    </row>
    <row r="48" spans="1:3" x14ac:dyDescent="0.25">
      <c r="A48" s="5" t="s">
        <v>37</v>
      </c>
      <c r="B48" s="28">
        <v>0</v>
      </c>
      <c r="C48" s="28">
        <v>0</v>
      </c>
    </row>
    <row r="49" spans="1:3" x14ac:dyDescent="0.25">
      <c r="A49" s="5" t="s">
        <v>38</v>
      </c>
      <c r="B49" s="28">
        <v>0</v>
      </c>
      <c r="C49" s="28">
        <v>0</v>
      </c>
    </row>
    <row r="50" spans="1:3" x14ac:dyDescent="0.25">
      <c r="A50" s="5" t="s">
        <v>39</v>
      </c>
      <c r="B50" s="28">
        <v>0</v>
      </c>
      <c r="C50" s="28">
        <v>0</v>
      </c>
    </row>
    <row r="51" spans="1:3" x14ac:dyDescent="0.25">
      <c r="A51" s="5" t="s">
        <v>40</v>
      </c>
      <c r="B51" s="28">
        <v>0</v>
      </c>
      <c r="C51" s="28">
        <v>0</v>
      </c>
    </row>
    <row r="52" spans="1:3" x14ac:dyDescent="0.25">
      <c r="A52" s="5" t="s">
        <v>41</v>
      </c>
      <c r="B52" s="28">
        <v>0</v>
      </c>
      <c r="C52" s="28">
        <v>0</v>
      </c>
    </row>
    <row r="53" spans="1:3" x14ac:dyDescent="0.25">
      <c r="A53" s="5" t="s">
        <v>42</v>
      </c>
      <c r="B53" s="28">
        <v>0</v>
      </c>
      <c r="C53" s="28">
        <v>0</v>
      </c>
    </row>
    <row r="54" spans="1:3" x14ac:dyDescent="0.25">
      <c r="A54" s="3" t="s">
        <v>43</v>
      </c>
      <c r="B54" s="27">
        <f>+B55+B56+B57+B58+B59+B60+B61+B62+B63</f>
        <v>5133416</v>
      </c>
      <c r="C54" s="27">
        <f>+C55+C56+C57+C58+C59+C60+C61+C62+C63</f>
        <v>6754447.9699999997</v>
      </c>
    </row>
    <row r="55" spans="1:3" x14ac:dyDescent="0.25">
      <c r="A55" s="5" t="s">
        <v>44</v>
      </c>
      <c r="B55" s="26">
        <v>1030492</v>
      </c>
      <c r="C55" s="26">
        <v>1103239</v>
      </c>
    </row>
    <row r="56" spans="1:3" x14ac:dyDescent="0.25">
      <c r="A56" s="5" t="s">
        <v>45</v>
      </c>
      <c r="B56" s="26">
        <v>5460</v>
      </c>
      <c r="C56" s="26">
        <v>5460</v>
      </c>
    </row>
    <row r="57" spans="1:3" x14ac:dyDescent="0.25">
      <c r="A57" s="5" t="s">
        <v>46</v>
      </c>
      <c r="B57" s="26">
        <v>3101098</v>
      </c>
      <c r="C57" s="26">
        <v>4649382.97</v>
      </c>
    </row>
    <row r="58" spans="1:3" x14ac:dyDescent="0.25">
      <c r="A58" s="5" t="s">
        <v>47</v>
      </c>
      <c r="B58" s="26">
        <v>42700</v>
      </c>
      <c r="C58" s="26">
        <v>42700</v>
      </c>
    </row>
    <row r="59" spans="1:3" x14ac:dyDescent="0.25">
      <c r="A59" s="5" t="s">
        <v>48</v>
      </c>
      <c r="B59" s="26">
        <v>301406</v>
      </c>
      <c r="C59" s="26">
        <v>301406</v>
      </c>
    </row>
    <row r="60" spans="1:3" x14ac:dyDescent="0.25">
      <c r="A60" s="5" t="s">
        <v>49</v>
      </c>
      <c r="B60" s="26">
        <v>652260</v>
      </c>
      <c r="C60" s="26">
        <v>652260</v>
      </c>
    </row>
    <row r="61" spans="1:3" x14ac:dyDescent="0.25">
      <c r="A61" s="5" t="s">
        <v>50</v>
      </c>
      <c r="B61" s="26">
        <v>0</v>
      </c>
      <c r="C61" s="26">
        <v>0</v>
      </c>
    </row>
    <row r="62" spans="1:3" x14ac:dyDescent="0.25">
      <c r="A62" s="5" t="s">
        <v>51</v>
      </c>
      <c r="B62" s="26">
        <v>0</v>
      </c>
      <c r="C62" s="26">
        <v>0</v>
      </c>
    </row>
    <row r="63" spans="1:3" x14ac:dyDescent="0.25">
      <c r="A63" s="5" t="s">
        <v>52</v>
      </c>
      <c r="B63" s="26">
        <v>0</v>
      </c>
      <c r="C63" s="26">
        <v>0</v>
      </c>
    </row>
    <row r="64" spans="1:3" x14ac:dyDescent="0.25">
      <c r="A64" s="3" t="s">
        <v>53</v>
      </c>
      <c r="B64" s="27">
        <f>+B65+B66+B67+B68</f>
        <v>132300</v>
      </c>
      <c r="C64" s="27">
        <f>+C65</f>
        <v>132300</v>
      </c>
    </row>
    <row r="65" spans="1:3" x14ac:dyDescent="0.25">
      <c r="A65" s="5" t="s">
        <v>54</v>
      </c>
      <c r="B65" s="27">
        <v>132300</v>
      </c>
      <c r="C65" s="27">
        <v>132300</v>
      </c>
    </row>
    <row r="66" spans="1:3" x14ac:dyDescent="0.25">
      <c r="A66" s="5" t="s">
        <v>55</v>
      </c>
      <c r="B66" s="6">
        <v>0</v>
      </c>
      <c r="C66" s="27">
        <f t="shared" ref="C66:C68" si="0">+C67+C68+C69+C70</f>
        <v>0</v>
      </c>
    </row>
    <row r="67" spans="1:3" x14ac:dyDescent="0.25">
      <c r="A67" s="5" t="s">
        <v>56</v>
      </c>
      <c r="B67" s="6">
        <v>0</v>
      </c>
      <c r="C67" s="27">
        <f t="shared" si="0"/>
        <v>0</v>
      </c>
    </row>
    <row r="68" spans="1:3" x14ac:dyDescent="0.25">
      <c r="A68" s="5" t="s">
        <v>57</v>
      </c>
      <c r="B68" s="6">
        <v>0</v>
      </c>
      <c r="C68" s="27">
        <f t="shared" si="0"/>
        <v>0</v>
      </c>
    </row>
    <row r="69" spans="1:3" x14ac:dyDescent="0.25">
      <c r="A69" s="3" t="s">
        <v>58</v>
      </c>
      <c r="B69" s="4">
        <v>0</v>
      </c>
      <c r="C69" s="30">
        <f>+C70+C71</f>
        <v>0</v>
      </c>
    </row>
    <row r="70" spans="1:3" x14ac:dyDescent="0.25">
      <c r="A70" s="5" t="s">
        <v>59</v>
      </c>
      <c r="B70" s="6">
        <v>0</v>
      </c>
      <c r="C70" s="27">
        <f t="shared" ref="C70:C71" si="1">+C71+C72+C73+C74</f>
        <v>0</v>
      </c>
    </row>
    <row r="71" spans="1:3" x14ac:dyDescent="0.25">
      <c r="A71" s="5" t="s">
        <v>60</v>
      </c>
      <c r="B71" s="6">
        <v>0</v>
      </c>
      <c r="C71" s="27">
        <f t="shared" si="1"/>
        <v>0</v>
      </c>
    </row>
    <row r="72" spans="1:3" x14ac:dyDescent="0.25">
      <c r="A72" s="3" t="s">
        <v>61</v>
      </c>
      <c r="B72" s="4">
        <v>0</v>
      </c>
      <c r="C72" s="30">
        <f>+C73+C74+C75</f>
        <v>0</v>
      </c>
    </row>
    <row r="73" spans="1:3" x14ac:dyDescent="0.25">
      <c r="A73" s="5" t="s">
        <v>62</v>
      </c>
      <c r="B73" s="6">
        <v>0</v>
      </c>
      <c r="C73" s="28">
        <v>0</v>
      </c>
    </row>
    <row r="74" spans="1:3" x14ac:dyDescent="0.25">
      <c r="A74" s="5" t="s">
        <v>63</v>
      </c>
      <c r="B74" s="6">
        <v>0</v>
      </c>
      <c r="C74" s="28">
        <v>0</v>
      </c>
    </row>
    <row r="75" spans="1:3" x14ac:dyDescent="0.25">
      <c r="A75" s="5" t="s">
        <v>64</v>
      </c>
      <c r="B75" s="6">
        <v>0</v>
      </c>
      <c r="C75" s="28">
        <v>0</v>
      </c>
    </row>
    <row r="76" spans="1:3" x14ac:dyDescent="0.25">
      <c r="A76" s="1" t="s">
        <v>67</v>
      </c>
      <c r="B76" s="2">
        <v>0</v>
      </c>
      <c r="C76" s="28">
        <v>0</v>
      </c>
    </row>
    <row r="77" spans="1:3" x14ac:dyDescent="0.25">
      <c r="A77" s="3" t="s">
        <v>68</v>
      </c>
      <c r="B77" s="4">
        <v>0</v>
      </c>
      <c r="C77" s="4">
        <v>0</v>
      </c>
    </row>
    <row r="78" spans="1:3" x14ac:dyDescent="0.25">
      <c r="A78" s="5" t="s">
        <v>69</v>
      </c>
      <c r="B78" s="6">
        <v>0</v>
      </c>
      <c r="C78" s="6">
        <v>0</v>
      </c>
    </row>
    <row r="79" spans="1:3" x14ac:dyDescent="0.25">
      <c r="A79" s="5" t="s">
        <v>70</v>
      </c>
      <c r="B79" s="6">
        <v>0</v>
      </c>
      <c r="C79" s="6">
        <v>0</v>
      </c>
    </row>
    <row r="80" spans="1:3" x14ac:dyDescent="0.25">
      <c r="A80" s="3" t="s">
        <v>71</v>
      </c>
      <c r="B80" s="4">
        <v>0</v>
      </c>
      <c r="C80" s="4">
        <v>0</v>
      </c>
    </row>
    <row r="81" spans="1:3" x14ac:dyDescent="0.25">
      <c r="A81" s="5" t="s">
        <v>72</v>
      </c>
      <c r="B81" s="6">
        <v>0</v>
      </c>
      <c r="C81" s="6">
        <v>0</v>
      </c>
    </row>
    <row r="82" spans="1:3" x14ac:dyDescent="0.25">
      <c r="A82" s="5" t="s">
        <v>73</v>
      </c>
      <c r="B82" s="6">
        <v>0</v>
      </c>
      <c r="C82" s="6">
        <v>0</v>
      </c>
    </row>
    <row r="83" spans="1:3" x14ac:dyDescent="0.25">
      <c r="A83" s="3" t="s">
        <v>74</v>
      </c>
      <c r="B83" s="4">
        <v>0</v>
      </c>
      <c r="C83" s="4">
        <v>0</v>
      </c>
    </row>
    <row r="84" spans="1:3" x14ac:dyDescent="0.25">
      <c r="A84" s="5" t="s">
        <v>75</v>
      </c>
      <c r="B84" s="6">
        <v>0</v>
      </c>
      <c r="C84" s="6">
        <v>0</v>
      </c>
    </row>
    <row r="85" spans="1:3" x14ac:dyDescent="0.25">
      <c r="A85" s="9" t="s">
        <v>65</v>
      </c>
      <c r="B85" s="38">
        <f>B64+B54+B28+B18+B12</f>
        <v>1023886060</v>
      </c>
      <c r="C85" s="38">
        <f>C64+C54+C28+C18+C12</f>
        <v>1104179683.3200002</v>
      </c>
    </row>
    <row r="86" spans="1:3" ht="20.25" customHeight="1" x14ac:dyDescent="0.25">
      <c r="A86" s="36" t="s">
        <v>97</v>
      </c>
    </row>
    <row r="88" spans="1:3" x14ac:dyDescent="0.25">
      <c r="A88" t="s">
        <v>98</v>
      </c>
    </row>
    <row r="89" spans="1:3" x14ac:dyDescent="0.25">
      <c r="A89" t="s">
        <v>99</v>
      </c>
    </row>
    <row r="90" spans="1:3" x14ac:dyDescent="0.25">
      <c r="A90" t="s">
        <v>96</v>
      </c>
    </row>
    <row r="91" spans="1:3" ht="26.25" customHeight="1" x14ac:dyDescent="0.25"/>
    <row r="92" spans="1:3" ht="33.75" customHeight="1" x14ac:dyDescent="0.25"/>
  </sheetData>
  <mergeCells count="9">
    <mergeCell ref="A9:A10"/>
    <mergeCell ref="B9:B10"/>
    <mergeCell ref="C9:C10"/>
    <mergeCell ref="A5:C5"/>
    <mergeCell ref="A1:C1"/>
    <mergeCell ref="A2:C2"/>
    <mergeCell ref="A4:C4"/>
    <mergeCell ref="A3:C3"/>
    <mergeCell ref="A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showGridLines="0" tabSelected="1" zoomScaleNormal="100" workbookViewId="0">
      <selection activeCell="A12" sqref="A1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4.140625" bestFit="1" customWidth="1"/>
    <col min="5" max="6" width="15.140625" bestFit="1" customWidth="1"/>
    <col min="7" max="7" width="14.140625" bestFit="1" customWidth="1"/>
    <col min="16" max="16" width="15.140625" bestFit="1" customWidth="1"/>
  </cols>
  <sheetData>
    <row r="1" spans="1:17" ht="15" customHeight="1" x14ac:dyDescent="0.25">
      <c r="A1" s="49" t="s">
        <v>93</v>
      </c>
      <c r="B1" s="49"/>
      <c r="C1" s="49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15" customHeight="1" x14ac:dyDescent="0.25">
      <c r="A2" s="49" t="s">
        <v>94</v>
      </c>
      <c r="B2" s="49"/>
      <c r="C2" s="49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28.5" customHeight="1" x14ac:dyDescent="0.25">
      <c r="A3" s="49" t="s">
        <v>102</v>
      </c>
      <c r="B3" s="49"/>
      <c r="C3" s="49"/>
      <c r="D3" s="39"/>
      <c r="E3" s="39"/>
      <c r="F3" s="39"/>
      <c r="G3" s="39"/>
      <c r="H3" s="39"/>
      <c r="I3" s="39"/>
      <c r="J3" s="39"/>
      <c r="K3" s="39"/>
      <c r="L3" s="39"/>
      <c r="M3" s="39"/>
      <c r="N3" s="23"/>
      <c r="O3" s="23"/>
      <c r="P3" s="23"/>
    </row>
    <row r="4" spans="1:17" ht="21" customHeight="1" x14ac:dyDescent="0.25">
      <c r="A4" s="50" t="s">
        <v>95</v>
      </c>
      <c r="B4" s="50"/>
      <c r="C4" s="50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15.75" customHeight="1" x14ac:dyDescent="0.25">
      <c r="A5" s="48"/>
      <c r="B5" s="48"/>
      <c r="C5" s="4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15.75" customHeight="1" x14ac:dyDescent="0.25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5.75" customHeight="1" x14ac:dyDescent="0.25">
      <c r="A7" s="51" t="s">
        <v>76</v>
      </c>
      <c r="B7" s="52"/>
      <c r="C7" s="5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customHeight="1" x14ac:dyDescent="0.25"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7" ht="25.5" customHeight="1" x14ac:dyDescent="0.25">
      <c r="A9" s="45" t="s">
        <v>66</v>
      </c>
      <c r="B9" s="46" t="s">
        <v>92</v>
      </c>
      <c r="C9" s="46" t="s">
        <v>91</v>
      </c>
      <c r="D9" s="53" t="s">
        <v>90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7" x14ac:dyDescent="0.25">
      <c r="A10" s="45"/>
      <c r="B10" s="47"/>
      <c r="C10" s="47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x14ac:dyDescent="0.25">
      <c r="A11" s="1" t="s">
        <v>0</v>
      </c>
      <c r="B11" s="24">
        <v>1023886060</v>
      </c>
      <c r="C11" s="24">
        <f>+C12+C18+C28+C38+C46+C54+C64+C69+C72</f>
        <v>1104179683.3199999</v>
      </c>
      <c r="D11" s="24">
        <f t="shared" ref="D11:O11" si="0">+D12+D18+D28+D38+D46+D54+D64+D69+D72</f>
        <v>41269882.400000006</v>
      </c>
      <c r="E11" s="24">
        <f t="shared" si="0"/>
        <v>96099887.229999989</v>
      </c>
      <c r="F11" s="24">
        <f t="shared" si="0"/>
        <v>114289166.75</v>
      </c>
      <c r="G11" s="24">
        <f t="shared" si="0"/>
        <v>85170030.329999998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4">
        <f t="shared" si="0"/>
        <v>0</v>
      </c>
      <c r="M11" s="24">
        <f t="shared" si="0"/>
        <v>0</v>
      </c>
      <c r="N11" s="24">
        <f t="shared" si="0"/>
        <v>0</v>
      </c>
      <c r="O11" s="24">
        <f t="shared" si="0"/>
        <v>0</v>
      </c>
      <c r="P11" s="24">
        <f t="shared" ref="P11" si="1">+P12+P18+P28+P38+P46+P54+P64+P69+P72</f>
        <v>336828966.71000004</v>
      </c>
    </row>
    <row r="12" spans="1:17" x14ac:dyDescent="0.25">
      <c r="A12" s="3" t="s">
        <v>1</v>
      </c>
      <c r="B12" s="25">
        <v>707524142</v>
      </c>
      <c r="C12" s="40">
        <f>+C13+C14+C15+C16+C17</f>
        <v>639239123</v>
      </c>
      <c r="D12" s="40">
        <f t="shared" ref="D12:O12" si="2">+D13+D14+D15+D16+D17</f>
        <v>41269882.400000006</v>
      </c>
      <c r="E12" s="40">
        <f t="shared" si="2"/>
        <v>41405229.049999997</v>
      </c>
      <c r="F12" s="40">
        <f t="shared" si="2"/>
        <v>67482296.030000001</v>
      </c>
      <c r="G12" s="40">
        <f t="shared" si="2"/>
        <v>41356767.280000001</v>
      </c>
      <c r="H12" s="40">
        <f t="shared" si="2"/>
        <v>0</v>
      </c>
      <c r="I12" s="40">
        <f t="shared" si="2"/>
        <v>0</v>
      </c>
      <c r="J12" s="40">
        <f t="shared" si="2"/>
        <v>0</v>
      </c>
      <c r="K12" s="40">
        <f t="shared" si="2"/>
        <v>0</v>
      </c>
      <c r="L12" s="40">
        <f t="shared" si="2"/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2">
        <f>SUM(D12:O12)</f>
        <v>191514174.76000002</v>
      </c>
    </row>
    <row r="13" spans="1:17" x14ac:dyDescent="0.25">
      <c r="A13" s="5" t="s">
        <v>2</v>
      </c>
      <c r="B13" s="26">
        <v>574442115</v>
      </c>
      <c r="C13" s="26">
        <v>514435143.31</v>
      </c>
      <c r="D13" s="34">
        <v>35705844.520000003</v>
      </c>
      <c r="E13" s="34">
        <v>35937455.07</v>
      </c>
      <c r="F13" s="34">
        <v>36111988.259999998</v>
      </c>
      <c r="G13" s="34">
        <v>35945766.810000002</v>
      </c>
      <c r="P13" s="42">
        <f t="shared" ref="P13:P76" si="3">SUM(D13:O13)</f>
        <v>143701054.66</v>
      </c>
    </row>
    <row r="14" spans="1:17" x14ac:dyDescent="0.25">
      <c r="A14" s="5" t="s">
        <v>3</v>
      </c>
      <c r="B14" s="26">
        <v>56052000</v>
      </c>
      <c r="C14" s="26">
        <v>56052000</v>
      </c>
      <c r="D14" s="34">
        <v>38133.339999999997</v>
      </c>
      <c r="E14" s="41">
        <v>23833.25</v>
      </c>
      <c r="F14" s="34">
        <v>25965610.530000001</v>
      </c>
      <c r="G14" s="44">
        <v>26000</v>
      </c>
      <c r="P14" s="42">
        <f t="shared" si="3"/>
        <v>26053577.120000001</v>
      </c>
    </row>
    <row r="15" spans="1:17" x14ac:dyDescent="0.25">
      <c r="A15" s="5" t="s">
        <v>4</v>
      </c>
      <c r="B15" s="26">
        <v>0</v>
      </c>
      <c r="C15" s="26">
        <v>0</v>
      </c>
      <c r="D15" s="34"/>
      <c r="E15" s="34"/>
      <c r="F15" s="34"/>
      <c r="G15">
        <v>0</v>
      </c>
      <c r="P15" s="42">
        <f t="shared" si="3"/>
        <v>0</v>
      </c>
      <c r="Q15" s="17"/>
    </row>
    <row r="16" spans="1:17" x14ac:dyDescent="0.25">
      <c r="A16" s="5" t="s">
        <v>5</v>
      </c>
      <c r="B16" s="26">
        <v>0</v>
      </c>
      <c r="C16" s="26">
        <v>0</v>
      </c>
      <c r="D16" s="34"/>
      <c r="E16" s="34"/>
      <c r="F16" s="34"/>
      <c r="G16">
        <v>0</v>
      </c>
      <c r="P16" s="42">
        <f t="shared" si="3"/>
        <v>0</v>
      </c>
    </row>
    <row r="17" spans="1:16" x14ac:dyDescent="0.25">
      <c r="A17" s="5" t="s">
        <v>6</v>
      </c>
      <c r="B17" s="26">
        <v>77030027</v>
      </c>
      <c r="C17" s="26">
        <v>68751979.689999998</v>
      </c>
      <c r="D17" s="34">
        <v>5525904.54</v>
      </c>
      <c r="E17" s="34">
        <v>5443940.7300000004</v>
      </c>
      <c r="F17" s="34">
        <v>5404697.2400000002</v>
      </c>
      <c r="G17" s="34">
        <v>5385000.4699999997</v>
      </c>
      <c r="P17" s="42">
        <f t="shared" si="3"/>
        <v>21759542.98</v>
      </c>
    </row>
    <row r="18" spans="1:16" x14ac:dyDescent="0.25">
      <c r="A18" s="3" t="s">
        <v>7</v>
      </c>
      <c r="B18" s="27">
        <v>24633754</v>
      </c>
      <c r="C18" s="27">
        <f>+C19+C20+C21+C22+C23+C24+C25+C26+C27</f>
        <v>38438296.380000003</v>
      </c>
      <c r="D18" s="27">
        <f t="shared" ref="D18:G18" si="4">+D19+D20+D21+D22+D23+D24+D25+D26+D27</f>
        <v>0</v>
      </c>
      <c r="E18" s="27">
        <f t="shared" si="4"/>
        <v>5309656.83</v>
      </c>
      <c r="F18" s="27">
        <f t="shared" si="4"/>
        <v>1075974.24</v>
      </c>
      <c r="G18" s="27">
        <f t="shared" si="4"/>
        <v>2158658.5999999996</v>
      </c>
      <c r="P18" s="42">
        <f t="shared" si="3"/>
        <v>8544289.6699999999</v>
      </c>
    </row>
    <row r="19" spans="1:16" x14ac:dyDescent="0.25">
      <c r="A19" s="5" t="s">
        <v>8</v>
      </c>
      <c r="B19" s="26">
        <v>6585400</v>
      </c>
      <c r="C19" s="26">
        <v>6585400</v>
      </c>
      <c r="D19" s="34">
        <v>0</v>
      </c>
      <c r="E19" s="34">
        <v>361415.31</v>
      </c>
      <c r="F19" s="34">
        <v>410659.86</v>
      </c>
      <c r="G19" s="34">
        <v>631063.76</v>
      </c>
      <c r="P19" s="42">
        <f t="shared" si="3"/>
        <v>1403138.93</v>
      </c>
    </row>
    <row r="20" spans="1:16" x14ac:dyDescent="0.25">
      <c r="A20" s="5" t="s">
        <v>9</v>
      </c>
      <c r="B20" s="26">
        <v>0</v>
      </c>
      <c r="C20" s="26">
        <v>0</v>
      </c>
      <c r="D20" s="34"/>
      <c r="E20" s="34">
        <v>0</v>
      </c>
      <c r="F20" s="34">
        <v>0</v>
      </c>
      <c r="G20" s="34">
        <v>0</v>
      </c>
      <c r="P20" s="42">
        <f t="shared" si="3"/>
        <v>0</v>
      </c>
    </row>
    <row r="21" spans="1:16" x14ac:dyDescent="0.25">
      <c r="A21" s="5" t="s">
        <v>10</v>
      </c>
      <c r="B21" s="26">
        <v>0</v>
      </c>
      <c r="C21" s="26">
        <v>0</v>
      </c>
      <c r="D21" s="34"/>
      <c r="E21" s="34"/>
      <c r="F21" s="34"/>
      <c r="G21" s="34">
        <v>0</v>
      </c>
      <c r="P21" s="42">
        <f t="shared" si="3"/>
        <v>0</v>
      </c>
    </row>
    <row r="22" spans="1:16" x14ac:dyDescent="0.25">
      <c r="A22" s="5" t="s">
        <v>11</v>
      </c>
      <c r="B22" s="26">
        <v>509370</v>
      </c>
      <c r="C22" s="26">
        <v>510370</v>
      </c>
      <c r="D22" s="34">
        <v>0</v>
      </c>
      <c r="E22" s="34">
        <v>0</v>
      </c>
      <c r="F22" s="34">
        <v>1000</v>
      </c>
      <c r="G22" s="34">
        <v>0</v>
      </c>
      <c r="P22" s="42">
        <f t="shared" si="3"/>
        <v>1000</v>
      </c>
    </row>
    <row r="23" spans="1:16" x14ac:dyDescent="0.25">
      <c r="A23" s="5" t="s">
        <v>12</v>
      </c>
      <c r="B23" s="26">
        <v>1764000</v>
      </c>
      <c r="C23" s="26">
        <v>3064000</v>
      </c>
      <c r="D23" s="34">
        <v>0</v>
      </c>
      <c r="E23" s="34">
        <v>0</v>
      </c>
      <c r="F23" s="34">
        <v>0</v>
      </c>
      <c r="G23" s="34">
        <v>801746.69</v>
      </c>
      <c r="P23" s="42">
        <f t="shared" si="3"/>
        <v>801746.69</v>
      </c>
    </row>
    <row r="24" spans="1:16" x14ac:dyDescent="0.25">
      <c r="A24" s="5" t="s">
        <v>13</v>
      </c>
      <c r="B24" s="26">
        <v>200000</v>
      </c>
      <c r="C24" s="26">
        <v>223109.15</v>
      </c>
      <c r="D24" s="34">
        <v>0</v>
      </c>
      <c r="E24" s="34">
        <v>0</v>
      </c>
      <c r="F24" s="34">
        <v>0</v>
      </c>
      <c r="G24" s="34">
        <v>223109.15</v>
      </c>
      <c r="P24" s="42">
        <f t="shared" si="3"/>
        <v>223109.15</v>
      </c>
    </row>
    <row r="25" spans="1:16" x14ac:dyDescent="0.25">
      <c r="A25" s="5" t="s">
        <v>14</v>
      </c>
      <c r="B25" s="26">
        <v>11268544</v>
      </c>
      <c r="C25" s="26">
        <v>23522472.23</v>
      </c>
      <c r="D25" s="34">
        <v>0</v>
      </c>
      <c r="E25" s="34">
        <v>4815824.9400000004</v>
      </c>
      <c r="F25" s="34">
        <v>539584.38</v>
      </c>
      <c r="G25" s="34">
        <v>34574</v>
      </c>
      <c r="P25" s="42">
        <f t="shared" si="3"/>
        <v>5389983.3200000003</v>
      </c>
    </row>
    <row r="26" spans="1:16" x14ac:dyDescent="0.25">
      <c r="A26" s="5" t="s">
        <v>15</v>
      </c>
      <c r="B26" s="26">
        <v>4271440</v>
      </c>
      <c r="C26" s="26">
        <v>4396170</v>
      </c>
      <c r="D26" s="34">
        <v>0</v>
      </c>
      <c r="E26" s="34">
        <v>132416.57999999999</v>
      </c>
      <c r="F26" s="34">
        <v>124730</v>
      </c>
      <c r="G26" s="34">
        <v>366390</v>
      </c>
      <c r="P26" s="42">
        <f t="shared" si="3"/>
        <v>623536.57999999996</v>
      </c>
    </row>
    <row r="27" spans="1:16" x14ac:dyDescent="0.25">
      <c r="A27" s="5" t="s">
        <v>16</v>
      </c>
      <c r="B27" s="26">
        <v>35000</v>
      </c>
      <c r="C27" s="26">
        <v>136775</v>
      </c>
      <c r="D27" s="34">
        <v>0</v>
      </c>
      <c r="E27" s="34">
        <v>0</v>
      </c>
      <c r="F27" s="34">
        <v>0</v>
      </c>
      <c r="G27" s="34">
        <v>101775</v>
      </c>
      <c r="P27" s="42">
        <f t="shared" si="3"/>
        <v>101775</v>
      </c>
    </row>
    <row r="28" spans="1:16" x14ac:dyDescent="0.25">
      <c r="A28" s="3" t="s">
        <v>17</v>
      </c>
      <c r="B28" s="27">
        <v>286462448</v>
      </c>
      <c r="C28" s="27">
        <f>+C29+C30+C31+C32+C33+C34+C35+C36+C37</f>
        <v>419615515.97000003</v>
      </c>
      <c r="D28" s="27">
        <f t="shared" ref="D28:G28" si="5">+D29+D30+D31+D32+D33+D34+D35+D36+D37</f>
        <v>0</v>
      </c>
      <c r="E28" s="27">
        <f t="shared" si="5"/>
        <v>49132851.410000004</v>
      </c>
      <c r="F28" s="27">
        <f t="shared" si="5"/>
        <v>44198154.580000006</v>
      </c>
      <c r="G28" s="27">
        <f t="shared" si="5"/>
        <v>40239379.149999999</v>
      </c>
      <c r="P28" s="42">
        <f t="shared" si="3"/>
        <v>133570385.14000002</v>
      </c>
    </row>
    <row r="29" spans="1:16" x14ac:dyDescent="0.25">
      <c r="A29" s="5" t="s">
        <v>18</v>
      </c>
      <c r="B29" s="26">
        <v>16838323</v>
      </c>
      <c r="C29" s="26">
        <v>20961374</v>
      </c>
      <c r="D29" s="34">
        <v>0</v>
      </c>
      <c r="E29" s="34">
        <v>2644858.5</v>
      </c>
      <c r="F29" s="34">
        <v>7051</v>
      </c>
      <c r="G29" s="34">
        <v>3355928.92</v>
      </c>
      <c r="P29" s="42">
        <f t="shared" si="3"/>
        <v>6007838.4199999999</v>
      </c>
    </row>
    <row r="30" spans="1:16" x14ac:dyDescent="0.25">
      <c r="A30" s="5" t="s">
        <v>19</v>
      </c>
      <c r="B30" s="26">
        <v>2934645</v>
      </c>
      <c r="C30" s="26">
        <v>2934645</v>
      </c>
      <c r="D30" s="34">
        <v>0</v>
      </c>
      <c r="E30" s="34">
        <v>1139592.08</v>
      </c>
      <c r="F30" s="34"/>
      <c r="G30" s="34">
        <v>0</v>
      </c>
      <c r="P30" s="42">
        <f t="shared" si="3"/>
        <v>1139592.08</v>
      </c>
    </row>
    <row r="31" spans="1:16" x14ac:dyDescent="0.25">
      <c r="A31" s="5" t="s">
        <v>20</v>
      </c>
      <c r="B31" s="26">
        <v>10282694</v>
      </c>
      <c r="C31" s="26">
        <v>21585109.059999999</v>
      </c>
      <c r="D31" s="34">
        <v>0</v>
      </c>
      <c r="E31" s="34"/>
      <c r="F31" s="34">
        <v>0</v>
      </c>
      <c r="G31" s="34">
        <v>2157790.48</v>
      </c>
      <c r="P31" s="42">
        <f t="shared" si="3"/>
        <v>2157790.48</v>
      </c>
    </row>
    <row r="32" spans="1:16" x14ac:dyDescent="0.25">
      <c r="A32" s="5" t="s">
        <v>21</v>
      </c>
      <c r="B32" s="26">
        <v>94051629</v>
      </c>
      <c r="C32" s="26">
        <v>156464004.36000001</v>
      </c>
      <c r="D32" s="34">
        <v>0</v>
      </c>
      <c r="E32" s="34">
        <v>2321674.7799999998</v>
      </c>
      <c r="F32" s="34">
        <v>1872281.46</v>
      </c>
      <c r="G32" s="34">
        <v>14514760.83</v>
      </c>
      <c r="P32" s="42">
        <f t="shared" si="3"/>
        <v>18708717.07</v>
      </c>
    </row>
    <row r="33" spans="1:16" x14ac:dyDescent="0.25">
      <c r="A33" s="5" t="s">
        <v>22</v>
      </c>
      <c r="B33" s="26">
        <v>446992</v>
      </c>
      <c r="C33" s="26">
        <v>446992</v>
      </c>
      <c r="D33" s="34">
        <v>0</v>
      </c>
      <c r="E33" s="34">
        <v>31955606.949999999</v>
      </c>
      <c r="F33" s="34">
        <v>19480681.16</v>
      </c>
      <c r="G33" s="34">
        <v>0</v>
      </c>
      <c r="P33" s="42">
        <f t="shared" si="3"/>
        <v>51436288.109999999</v>
      </c>
    </row>
    <row r="34" spans="1:16" x14ac:dyDescent="0.25">
      <c r="A34" s="5" t="s">
        <v>23</v>
      </c>
      <c r="B34" s="26">
        <v>609242</v>
      </c>
      <c r="C34" s="26">
        <v>609242</v>
      </c>
      <c r="D34" s="34">
        <v>0</v>
      </c>
      <c r="E34" s="34">
        <v>0</v>
      </c>
      <c r="F34" s="34">
        <v>0</v>
      </c>
      <c r="G34" s="34">
        <v>0</v>
      </c>
      <c r="P34" s="42">
        <f t="shared" si="3"/>
        <v>0</v>
      </c>
    </row>
    <row r="35" spans="1:16" x14ac:dyDescent="0.25">
      <c r="A35" s="5" t="s">
        <v>24</v>
      </c>
      <c r="B35" s="26">
        <v>52145496</v>
      </c>
      <c r="C35" s="26">
        <v>69766868.400000006</v>
      </c>
      <c r="D35" s="34">
        <v>0</v>
      </c>
      <c r="E35" s="34">
        <v>5333228.92</v>
      </c>
      <c r="F35" s="34">
        <v>9772238.9700000007</v>
      </c>
      <c r="G35" s="34">
        <v>5569874.8099999996</v>
      </c>
      <c r="P35" s="42">
        <f t="shared" si="3"/>
        <v>20675342.699999999</v>
      </c>
    </row>
    <row r="36" spans="1:16" x14ac:dyDescent="0.25">
      <c r="A36" s="5" t="s">
        <v>25</v>
      </c>
      <c r="B36" s="37">
        <v>0</v>
      </c>
      <c r="C36" s="26">
        <v>0</v>
      </c>
      <c r="D36" s="34">
        <v>0</v>
      </c>
      <c r="E36" s="34"/>
      <c r="F36" s="34"/>
      <c r="G36" s="34">
        <v>0</v>
      </c>
      <c r="P36" s="42">
        <f t="shared" si="3"/>
        <v>0</v>
      </c>
    </row>
    <row r="37" spans="1:16" x14ac:dyDescent="0.25">
      <c r="A37" s="5" t="s">
        <v>26</v>
      </c>
      <c r="B37" s="29">
        <v>109153427</v>
      </c>
      <c r="C37" s="26">
        <v>146847281.15000001</v>
      </c>
      <c r="D37" s="34">
        <v>0</v>
      </c>
      <c r="E37" s="34">
        <v>5737890.1799999997</v>
      </c>
      <c r="F37" s="34">
        <v>13065901.99</v>
      </c>
      <c r="G37" s="34">
        <v>14641024.109999999</v>
      </c>
      <c r="P37" s="42">
        <f t="shared" si="3"/>
        <v>33444816.280000001</v>
      </c>
    </row>
    <row r="38" spans="1:16" x14ac:dyDescent="0.25">
      <c r="A38" s="3" t="s">
        <v>27</v>
      </c>
      <c r="B38" s="30">
        <v>0</v>
      </c>
      <c r="C38" s="30">
        <v>0</v>
      </c>
      <c r="D38" s="34">
        <v>0</v>
      </c>
      <c r="E38" s="34"/>
      <c r="F38" s="34"/>
      <c r="P38" s="42">
        <f t="shared" si="3"/>
        <v>0</v>
      </c>
    </row>
    <row r="39" spans="1:16" x14ac:dyDescent="0.25">
      <c r="A39" s="5" t="s">
        <v>28</v>
      </c>
      <c r="B39" s="28">
        <v>0</v>
      </c>
      <c r="C39" s="28">
        <v>0</v>
      </c>
      <c r="D39" s="34"/>
      <c r="E39" s="34"/>
      <c r="F39" s="34"/>
      <c r="P39" s="42">
        <f t="shared" si="3"/>
        <v>0</v>
      </c>
    </row>
    <row r="40" spans="1:16" x14ac:dyDescent="0.25">
      <c r="A40" s="5" t="s">
        <v>29</v>
      </c>
      <c r="B40" s="28">
        <v>0</v>
      </c>
      <c r="C40" s="28">
        <v>0</v>
      </c>
      <c r="D40" s="34">
        <v>0</v>
      </c>
      <c r="E40" s="34"/>
      <c r="F40" s="34"/>
      <c r="P40" s="42">
        <f t="shared" si="3"/>
        <v>0</v>
      </c>
    </row>
    <row r="41" spans="1:16" x14ac:dyDescent="0.25">
      <c r="A41" s="5" t="s">
        <v>30</v>
      </c>
      <c r="B41" s="28">
        <v>0</v>
      </c>
      <c r="C41" s="28">
        <v>0</v>
      </c>
      <c r="D41" s="34">
        <v>0</v>
      </c>
      <c r="E41" s="34"/>
      <c r="F41" s="34"/>
      <c r="P41" s="42">
        <f t="shared" si="3"/>
        <v>0</v>
      </c>
    </row>
    <row r="42" spans="1:16" x14ac:dyDescent="0.25">
      <c r="A42" s="5" t="s">
        <v>31</v>
      </c>
      <c r="B42" s="28">
        <v>0</v>
      </c>
      <c r="C42" s="28">
        <v>0</v>
      </c>
      <c r="D42" s="34">
        <v>0</v>
      </c>
      <c r="E42" s="34"/>
      <c r="F42" s="34"/>
      <c r="P42" s="42">
        <f t="shared" si="3"/>
        <v>0</v>
      </c>
    </row>
    <row r="43" spans="1:16" x14ac:dyDescent="0.25">
      <c r="A43" s="5" t="s">
        <v>32</v>
      </c>
      <c r="B43" s="28">
        <v>0</v>
      </c>
      <c r="C43" s="28">
        <v>0</v>
      </c>
      <c r="D43" s="34">
        <v>0</v>
      </c>
      <c r="E43" s="34"/>
      <c r="F43" s="34"/>
      <c r="P43" s="42">
        <f t="shared" si="3"/>
        <v>0</v>
      </c>
    </row>
    <row r="44" spans="1:16" x14ac:dyDescent="0.25">
      <c r="A44" s="5" t="s">
        <v>33</v>
      </c>
      <c r="B44" s="28">
        <v>0</v>
      </c>
      <c r="C44" s="28">
        <v>0</v>
      </c>
      <c r="D44" s="34">
        <v>0</v>
      </c>
      <c r="E44" s="34"/>
      <c r="F44" s="34"/>
      <c r="P44" s="42">
        <f t="shared" si="3"/>
        <v>0</v>
      </c>
    </row>
    <row r="45" spans="1:16" x14ac:dyDescent="0.25">
      <c r="A45" s="5" t="s">
        <v>34</v>
      </c>
      <c r="B45" s="28">
        <v>0</v>
      </c>
      <c r="C45" s="28">
        <v>0</v>
      </c>
      <c r="D45" s="34">
        <v>0</v>
      </c>
      <c r="E45" s="34"/>
      <c r="F45" s="34"/>
      <c r="P45" s="42">
        <f t="shared" si="3"/>
        <v>0</v>
      </c>
    </row>
    <row r="46" spans="1:16" x14ac:dyDescent="0.25">
      <c r="A46" s="5" t="s">
        <v>35</v>
      </c>
      <c r="B46" s="30">
        <v>0</v>
      </c>
      <c r="C46" s="30">
        <v>0</v>
      </c>
      <c r="D46" s="34">
        <v>0</v>
      </c>
      <c r="E46" s="34"/>
      <c r="F46" s="34"/>
      <c r="P46" s="42">
        <f t="shared" si="3"/>
        <v>0</v>
      </c>
    </row>
    <row r="47" spans="1:16" x14ac:dyDescent="0.25">
      <c r="A47" s="3" t="s">
        <v>36</v>
      </c>
      <c r="B47" s="28">
        <v>0</v>
      </c>
      <c r="C47" s="28">
        <v>0</v>
      </c>
      <c r="D47" s="34">
        <v>0</v>
      </c>
      <c r="E47" s="34"/>
      <c r="F47" s="34"/>
      <c r="P47" s="42">
        <f t="shared" si="3"/>
        <v>0</v>
      </c>
    </row>
    <row r="48" spans="1:16" x14ac:dyDescent="0.25">
      <c r="A48" s="5" t="s">
        <v>37</v>
      </c>
      <c r="B48" s="28">
        <v>0</v>
      </c>
      <c r="C48" s="28">
        <v>0</v>
      </c>
      <c r="D48" s="34">
        <v>0</v>
      </c>
      <c r="E48" s="34"/>
      <c r="F48" s="34"/>
      <c r="P48" s="42">
        <f t="shared" si="3"/>
        <v>0</v>
      </c>
    </row>
    <row r="49" spans="1:16" x14ac:dyDescent="0.25">
      <c r="A49" s="5" t="s">
        <v>38</v>
      </c>
      <c r="B49" s="28">
        <v>0</v>
      </c>
      <c r="C49" s="28">
        <v>0</v>
      </c>
      <c r="D49" s="34"/>
      <c r="E49" s="34"/>
      <c r="F49" s="34"/>
      <c r="P49" s="42">
        <f t="shared" si="3"/>
        <v>0</v>
      </c>
    </row>
    <row r="50" spans="1:16" x14ac:dyDescent="0.25">
      <c r="A50" s="5" t="s">
        <v>39</v>
      </c>
      <c r="B50" s="28">
        <v>0</v>
      </c>
      <c r="C50" s="28">
        <v>0</v>
      </c>
      <c r="D50" s="34">
        <v>0</v>
      </c>
      <c r="E50" s="34"/>
      <c r="F50" s="34"/>
      <c r="P50" s="42">
        <f t="shared" si="3"/>
        <v>0</v>
      </c>
    </row>
    <row r="51" spans="1:16" x14ac:dyDescent="0.25">
      <c r="A51" s="5" t="s">
        <v>40</v>
      </c>
      <c r="B51" s="28">
        <v>0</v>
      </c>
      <c r="C51" s="28">
        <v>0</v>
      </c>
      <c r="D51" s="34">
        <v>0</v>
      </c>
      <c r="E51" s="34"/>
      <c r="F51" s="34"/>
      <c r="P51" s="42">
        <f t="shared" si="3"/>
        <v>0</v>
      </c>
    </row>
    <row r="52" spans="1:16" x14ac:dyDescent="0.25">
      <c r="A52" s="5" t="s">
        <v>41</v>
      </c>
      <c r="B52" s="28">
        <v>0</v>
      </c>
      <c r="C52" s="28">
        <v>0</v>
      </c>
      <c r="D52" s="34">
        <v>0</v>
      </c>
      <c r="E52" s="34"/>
      <c r="F52" s="34"/>
      <c r="P52" s="42">
        <f t="shared" si="3"/>
        <v>0</v>
      </c>
    </row>
    <row r="53" spans="1:16" x14ac:dyDescent="0.25">
      <c r="A53" s="5" t="s">
        <v>42</v>
      </c>
      <c r="B53" s="28">
        <v>0</v>
      </c>
      <c r="C53" s="28">
        <v>0</v>
      </c>
      <c r="D53" s="34">
        <v>0</v>
      </c>
      <c r="E53" s="34"/>
      <c r="F53" s="34"/>
      <c r="P53" s="42">
        <f t="shared" si="3"/>
        <v>0</v>
      </c>
    </row>
    <row r="54" spans="1:16" x14ac:dyDescent="0.25">
      <c r="A54" s="3" t="s">
        <v>43</v>
      </c>
      <c r="B54" s="27">
        <v>5133416</v>
      </c>
      <c r="C54" s="27">
        <f>+C55+C56+C57+C58+C59+C60+C61+C62+C63</f>
        <v>6754447.9699999997</v>
      </c>
      <c r="D54" s="27">
        <f t="shared" ref="D54:E54" si="6">+D55+D56+D57+D58+D59+D60+D61+D62+D63</f>
        <v>0</v>
      </c>
      <c r="E54" s="27">
        <f t="shared" si="6"/>
        <v>252149.94</v>
      </c>
      <c r="F54" s="27">
        <f>+F55+F56+F57+F58+F59+F60+F61+F62+F63</f>
        <v>1532741.9</v>
      </c>
      <c r="G54" s="27">
        <f>+G55+G56+G57+G58+G59+G60+G61+G62+G63</f>
        <v>1415225.2999999998</v>
      </c>
      <c r="P54" s="42">
        <f t="shared" si="3"/>
        <v>3200117.1399999997</v>
      </c>
    </row>
    <row r="55" spans="1:16" x14ac:dyDescent="0.25">
      <c r="A55" s="5" t="s">
        <v>44</v>
      </c>
      <c r="B55" s="26">
        <v>1030492</v>
      </c>
      <c r="C55" s="26">
        <v>1103239</v>
      </c>
      <c r="D55" s="34">
        <v>0</v>
      </c>
      <c r="E55" s="34">
        <v>0</v>
      </c>
      <c r="F55" s="34">
        <v>72747</v>
      </c>
      <c r="G55" s="34">
        <v>319841.36</v>
      </c>
      <c r="P55" s="42">
        <f t="shared" si="3"/>
        <v>392588.36</v>
      </c>
    </row>
    <row r="56" spans="1:16" x14ac:dyDescent="0.25">
      <c r="A56" s="5" t="s">
        <v>45</v>
      </c>
      <c r="B56" s="26">
        <v>5460</v>
      </c>
      <c r="C56" s="26">
        <v>5460</v>
      </c>
      <c r="D56" s="34">
        <v>0</v>
      </c>
      <c r="E56" s="34">
        <v>0</v>
      </c>
      <c r="F56" s="34">
        <v>0</v>
      </c>
      <c r="G56" s="34">
        <v>0</v>
      </c>
      <c r="P56" s="42">
        <f t="shared" si="3"/>
        <v>0</v>
      </c>
    </row>
    <row r="57" spans="1:16" x14ac:dyDescent="0.25">
      <c r="A57" s="5" t="s">
        <v>46</v>
      </c>
      <c r="B57" s="26">
        <v>3101098</v>
      </c>
      <c r="C57" s="26">
        <v>4649382.97</v>
      </c>
      <c r="D57" s="34">
        <v>0</v>
      </c>
      <c r="E57" s="34">
        <v>252149.94</v>
      </c>
      <c r="F57" s="34">
        <v>1459994.9</v>
      </c>
      <c r="G57" s="34">
        <v>1095383.94</v>
      </c>
      <c r="P57" s="42">
        <f t="shared" si="3"/>
        <v>2807528.78</v>
      </c>
    </row>
    <row r="58" spans="1:16" x14ac:dyDescent="0.25">
      <c r="A58" s="5" t="s">
        <v>47</v>
      </c>
      <c r="B58" s="26">
        <v>42700</v>
      </c>
      <c r="C58" s="26">
        <v>42700</v>
      </c>
      <c r="D58" s="34">
        <v>0</v>
      </c>
      <c r="E58" s="34">
        <v>0</v>
      </c>
      <c r="F58" s="34">
        <v>0</v>
      </c>
      <c r="P58" s="42">
        <f t="shared" si="3"/>
        <v>0</v>
      </c>
    </row>
    <row r="59" spans="1:16" x14ac:dyDescent="0.25">
      <c r="A59" s="5" t="s">
        <v>48</v>
      </c>
      <c r="B59" s="26">
        <v>301406</v>
      </c>
      <c r="C59" s="26">
        <v>301406</v>
      </c>
      <c r="D59" s="34">
        <v>0</v>
      </c>
      <c r="E59" s="34">
        <v>0</v>
      </c>
      <c r="F59" s="34">
        <v>0</v>
      </c>
      <c r="P59" s="42">
        <f t="shared" si="3"/>
        <v>0</v>
      </c>
    </row>
    <row r="60" spans="1:16" x14ac:dyDescent="0.25">
      <c r="A60" s="5" t="s">
        <v>49</v>
      </c>
      <c r="B60" s="26">
        <v>652260</v>
      </c>
      <c r="C60" s="26">
        <v>652260</v>
      </c>
      <c r="D60" s="34">
        <v>0</v>
      </c>
      <c r="E60" s="34">
        <v>0</v>
      </c>
      <c r="F60" s="34">
        <v>0</v>
      </c>
      <c r="P60" s="42">
        <f t="shared" si="3"/>
        <v>0</v>
      </c>
    </row>
    <row r="61" spans="1:16" x14ac:dyDescent="0.25">
      <c r="A61" s="5" t="s">
        <v>50</v>
      </c>
      <c r="B61" s="26">
        <v>0</v>
      </c>
      <c r="C61" s="26">
        <v>0</v>
      </c>
      <c r="D61" s="34">
        <v>0</v>
      </c>
      <c r="E61" s="34">
        <v>0</v>
      </c>
      <c r="F61" s="34">
        <v>0</v>
      </c>
      <c r="P61" s="42">
        <f t="shared" si="3"/>
        <v>0</v>
      </c>
    </row>
    <row r="62" spans="1:16" x14ac:dyDescent="0.25">
      <c r="A62" s="5" t="s">
        <v>51</v>
      </c>
      <c r="B62" s="26">
        <v>0</v>
      </c>
      <c r="C62" s="26">
        <v>0</v>
      </c>
      <c r="D62" s="34">
        <v>0</v>
      </c>
      <c r="E62" s="34">
        <v>0</v>
      </c>
      <c r="F62" s="34">
        <v>0</v>
      </c>
      <c r="P62" s="42">
        <f t="shared" si="3"/>
        <v>0</v>
      </c>
    </row>
    <row r="63" spans="1:16" x14ac:dyDescent="0.25">
      <c r="A63" s="5" t="s">
        <v>52</v>
      </c>
      <c r="B63" s="26">
        <v>0</v>
      </c>
      <c r="C63" s="26">
        <v>0</v>
      </c>
      <c r="D63" s="34">
        <v>0</v>
      </c>
      <c r="E63" s="34">
        <v>0</v>
      </c>
      <c r="F63" s="34">
        <v>0</v>
      </c>
      <c r="P63" s="42">
        <f t="shared" si="3"/>
        <v>0</v>
      </c>
    </row>
    <row r="64" spans="1:16" x14ac:dyDescent="0.25">
      <c r="A64" s="3" t="s">
        <v>53</v>
      </c>
      <c r="B64" s="27">
        <v>132300</v>
      </c>
      <c r="C64" s="27">
        <f>+C65</f>
        <v>132300</v>
      </c>
      <c r="D64" s="27">
        <v>0</v>
      </c>
      <c r="E64" s="27">
        <f t="shared" ref="E64:F64" si="7">+E65</f>
        <v>0</v>
      </c>
      <c r="F64" s="27">
        <f t="shared" si="7"/>
        <v>0</v>
      </c>
      <c r="P64" s="42">
        <f t="shared" si="3"/>
        <v>0</v>
      </c>
    </row>
    <row r="65" spans="1:16" x14ac:dyDescent="0.25">
      <c r="A65" s="5" t="s">
        <v>54</v>
      </c>
      <c r="B65" s="27">
        <v>132300</v>
      </c>
      <c r="C65" s="27">
        <v>132300</v>
      </c>
      <c r="D65" s="34">
        <v>0</v>
      </c>
      <c r="E65" s="34">
        <v>0</v>
      </c>
      <c r="F65" s="34">
        <v>0</v>
      </c>
      <c r="P65" s="42">
        <f t="shared" si="3"/>
        <v>0</v>
      </c>
    </row>
    <row r="66" spans="1:16" x14ac:dyDescent="0.25">
      <c r="A66" s="5" t="s">
        <v>55</v>
      </c>
      <c r="B66" s="6">
        <v>0</v>
      </c>
      <c r="C66" s="27">
        <f t="shared" ref="C66:C68" si="8">+C67+C68+C69+C70</f>
        <v>0</v>
      </c>
      <c r="D66" s="34">
        <v>0</v>
      </c>
      <c r="E66" s="34">
        <v>0</v>
      </c>
      <c r="F66" s="34">
        <v>0</v>
      </c>
      <c r="P66" s="42">
        <f t="shared" si="3"/>
        <v>0</v>
      </c>
    </row>
    <row r="67" spans="1:16" x14ac:dyDescent="0.25">
      <c r="A67" s="5" t="s">
        <v>56</v>
      </c>
      <c r="B67" s="6">
        <v>0</v>
      </c>
      <c r="C67" s="27">
        <f t="shared" si="8"/>
        <v>0</v>
      </c>
      <c r="D67" s="34">
        <v>0</v>
      </c>
      <c r="E67" s="34">
        <v>0</v>
      </c>
      <c r="F67" s="34">
        <v>0</v>
      </c>
      <c r="P67" s="42">
        <f t="shared" si="3"/>
        <v>0</v>
      </c>
    </row>
    <row r="68" spans="1:16" x14ac:dyDescent="0.25">
      <c r="A68" s="5" t="s">
        <v>57</v>
      </c>
      <c r="B68" s="6">
        <v>0</v>
      </c>
      <c r="C68" s="27">
        <f t="shared" si="8"/>
        <v>0</v>
      </c>
      <c r="D68" s="34">
        <v>0</v>
      </c>
      <c r="E68" s="34">
        <v>0</v>
      </c>
      <c r="F68" s="34">
        <v>0</v>
      </c>
      <c r="P68" s="42">
        <f t="shared" si="3"/>
        <v>0</v>
      </c>
    </row>
    <row r="69" spans="1:16" x14ac:dyDescent="0.25">
      <c r="A69" s="3" t="s">
        <v>58</v>
      </c>
      <c r="B69" s="4">
        <v>0</v>
      </c>
      <c r="C69" s="30">
        <f>+C70+C71</f>
        <v>0</v>
      </c>
      <c r="D69" s="34">
        <v>0</v>
      </c>
      <c r="E69" s="34">
        <v>0</v>
      </c>
      <c r="F69" s="34">
        <v>0</v>
      </c>
      <c r="P69" s="42">
        <f t="shared" si="3"/>
        <v>0</v>
      </c>
    </row>
    <row r="70" spans="1:16" x14ac:dyDescent="0.25">
      <c r="A70" s="5" t="s">
        <v>59</v>
      </c>
      <c r="B70" s="6">
        <v>0</v>
      </c>
      <c r="C70" s="27">
        <f t="shared" ref="C70:C71" si="9">+C71+C72+C73+C74</f>
        <v>0</v>
      </c>
      <c r="D70" s="34">
        <v>0</v>
      </c>
      <c r="E70" s="34">
        <v>0</v>
      </c>
      <c r="F70" s="34">
        <v>0</v>
      </c>
      <c r="P70" s="42">
        <f t="shared" si="3"/>
        <v>0</v>
      </c>
    </row>
    <row r="71" spans="1:16" x14ac:dyDescent="0.25">
      <c r="A71" s="5" t="s">
        <v>60</v>
      </c>
      <c r="B71" s="6">
        <v>0</v>
      </c>
      <c r="C71" s="27">
        <f t="shared" si="9"/>
        <v>0</v>
      </c>
      <c r="D71" s="34">
        <v>0</v>
      </c>
      <c r="E71" s="34">
        <v>0</v>
      </c>
      <c r="F71" s="34">
        <v>0</v>
      </c>
      <c r="P71" s="42">
        <f t="shared" si="3"/>
        <v>0</v>
      </c>
    </row>
    <row r="72" spans="1:16" x14ac:dyDescent="0.25">
      <c r="A72" s="3" t="s">
        <v>61</v>
      </c>
      <c r="B72" s="4">
        <v>0</v>
      </c>
      <c r="C72" s="30">
        <f>+C73+C74+C75</f>
        <v>0</v>
      </c>
      <c r="D72" s="34">
        <v>0</v>
      </c>
      <c r="E72" s="34">
        <v>0</v>
      </c>
      <c r="F72" s="34">
        <v>0</v>
      </c>
      <c r="P72" s="42">
        <f t="shared" si="3"/>
        <v>0</v>
      </c>
    </row>
    <row r="73" spans="1:16" x14ac:dyDescent="0.25">
      <c r="A73" s="5" t="s">
        <v>62</v>
      </c>
      <c r="B73" s="6">
        <v>0</v>
      </c>
      <c r="C73" s="28">
        <v>0</v>
      </c>
      <c r="D73" s="34">
        <v>0</v>
      </c>
      <c r="E73" s="34">
        <v>0</v>
      </c>
      <c r="F73" s="34">
        <v>0</v>
      </c>
      <c r="P73" s="42">
        <f t="shared" si="3"/>
        <v>0</v>
      </c>
    </row>
    <row r="74" spans="1:16" x14ac:dyDescent="0.25">
      <c r="A74" s="5" t="s">
        <v>63</v>
      </c>
      <c r="B74" s="6">
        <v>0</v>
      </c>
      <c r="C74" s="28">
        <v>0</v>
      </c>
      <c r="D74" s="34">
        <v>0</v>
      </c>
      <c r="E74" s="34">
        <v>0</v>
      </c>
      <c r="F74" s="34">
        <v>0</v>
      </c>
      <c r="P74" s="42">
        <f t="shared" si="3"/>
        <v>0</v>
      </c>
    </row>
    <row r="75" spans="1:16" x14ac:dyDescent="0.25">
      <c r="A75" s="5" t="s">
        <v>64</v>
      </c>
      <c r="B75" s="6">
        <v>0</v>
      </c>
      <c r="C75" s="28">
        <v>0</v>
      </c>
      <c r="D75" s="34">
        <v>0</v>
      </c>
      <c r="E75" s="34">
        <v>0</v>
      </c>
      <c r="F75" s="34">
        <v>0</v>
      </c>
      <c r="P75" s="42">
        <f t="shared" si="3"/>
        <v>0</v>
      </c>
    </row>
    <row r="76" spans="1:16" x14ac:dyDescent="0.25">
      <c r="A76" s="1" t="s">
        <v>67</v>
      </c>
      <c r="B76" s="2">
        <f>B77+B78+B79+B80+B81+B82+B84</f>
        <v>0</v>
      </c>
      <c r="C76" s="2">
        <v>0</v>
      </c>
      <c r="D76" s="2">
        <v>0</v>
      </c>
      <c r="E76" s="2">
        <v>0</v>
      </c>
      <c r="F76" s="2">
        <v>0</v>
      </c>
      <c r="G76" s="2"/>
      <c r="H76" s="2"/>
      <c r="I76" s="2"/>
      <c r="J76" s="2"/>
      <c r="K76" s="2"/>
      <c r="L76" s="2"/>
      <c r="M76" s="2"/>
      <c r="N76" s="2"/>
      <c r="O76" s="2"/>
      <c r="P76" s="42">
        <f t="shared" si="3"/>
        <v>0</v>
      </c>
    </row>
    <row r="77" spans="1:16" x14ac:dyDescent="0.25">
      <c r="A77" s="3" t="s">
        <v>68</v>
      </c>
      <c r="B77" s="4">
        <v>0</v>
      </c>
      <c r="C77" s="4">
        <v>0</v>
      </c>
      <c r="D77" s="34">
        <v>0</v>
      </c>
      <c r="E77" s="34">
        <v>0</v>
      </c>
      <c r="F77" s="34">
        <v>0</v>
      </c>
      <c r="P77" s="42">
        <f t="shared" ref="P77:P84" si="10">SUM(D77:O77)</f>
        <v>0</v>
      </c>
    </row>
    <row r="78" spans="1:16" x14ac:dyDescent="0.25">
      <c r="A78" s="5" t="s">
        <v>69</v>
      </c>
      <c r="B78" s="6">
        <v>0</v>
      </c>
      <c r="C78" s="6">
        <v>0</v>
      </c>
      <c r="D78" s="34">
        <v>0</v>
      </c>
      <c r="E78" s="34">
        <v>0</v>
      </c>
      <c r="F78" s="34">
        <v>0</v>
      </c>
      <c r="P78" s="42">
        <f t="shared" si="10"/>
        <v>0</v>
      </c>
    </row>
    <row r="79" spans="1:16" x14ac:dyDescent="0.25">
      <c r="A79" s="5" t="s">
        <v>70</v>
      </c>
      <c r="B79" s="6">
        <v>0</v>
      </c>
      <c r="C79" s="6">
        <v>0</v>
      </c>
      <c r="D79" s="34">
        <v>0</v>
      </c>
      <c r="E79" s="34">
        <v>0</v>
      </c>
      <c r="F79" s="34">
        <v>0</v>
      </c>
      <c r="P79" s="42">
        <f t="shared" si="10"/>
        <v>0</v>
      </c>
    </row>
    <row r="80" spans="1:16" x14ac:dyDescent="0.25">
      <c r="A80" s="3" t="s">
        <v>71</v>
      </c>
      <c r="B80" s="4">
        <v>0</v>
      </c>
      <c r="C80" s="4">
        <v>0</v>
      </c>
      <c r="D80" s="34">
        <v>0</v>
      </c>
      <c r="E80" s="34">
        <v>0</v>
      </c>
      <c r="F80" s="34">
        <v>0</v>
      </c>
      <c r="P80" s="42">
        <f t="shared" si="10"/>
        <v>0</v>
      </c>
    </row>
    <row r="81" spans="1:16" x14ac:dyDescent="0.25">
      <c r="A81" s="5" t="s">
        <v>72</v>
      </c>
      <c r="B81" s="6">
        <v>0</v>
      </c>
      <c r="C81" s="6">
        <v>0</v>
      </c>
      <c r="D81" s="34">
        <v>0</v>
      </c>
      <c r="E81" s="34">
        <v>0</v>
      </c>
      <c r="F81" s="34">
        <v>0</v>
      </c>
      <c r="P81" s="42">
        <f t="shared" si="10"/>
        <v>0</v>
      </c>
    </row>
    <row r="82" spans="1:16" x14ac:dyDescent="0.25">
      <c r="A82" s="5" t="s">
        <v>73</v>
      </c>
      <c r="B82" s="6">
        <v>0</v>
      </c>
      <c r="C82" s="6">
        <v>0</v>
      </c>
      <c r="D82" s="34">
        <v>0</v>
      </c>
      <c r="E82" s="34">
        <v>0</v>
      </c>
      <c r="F82" s="34">
        <v>0</v>
      </c>
      <c r="P82" s="42">
        <f t="shared" si="10"/>
        <v>0</v>
      </c>
    </row>
    <row r="83" spans="1:16" x14ac:dyDescent="0.25">
      <c r="A83" s="3" t="s">
        <v>74</v>
      </c>
      <c r="B83" s="4">
        <v>0</v>
      </c>
      <c r="C83" s="4">
        <v>0</v>
      </c>
      <c r="D83" s="34">
        <v>0</v>
      </c>
      <c r="E83" s="34">
        <v>0</v>
      </c>
      <c r="F83" s="34">
        <v>0</v>
      </c>
      <c r="P83" s="42">
        <f t="shared" si="10"/>
        <v>0</v>
      </c>
    </row>
    <row r="84" spans="1:16" x14ac:dyDescent="0.25">
      <c r="A84" s="5" t="s">
        <v>75</v>
      </c>
      <c r="B84" s="6">
        <v>0</v>
      </c>
      <c r="C84" s="6">
        <v>0</v>
      </c>
      <c r="D84" s="34">
        <v>0</v>
      </c>
      <c r="E84" s="34">
        <v>0</v>
      </c>
      <c r="F84" s="34">
        <v>0</v>
      </c>
      <c r="P84" s="42">
        <f t="shared" si="10"/>
        <v>0</v>
      </c>
    </row>
    <row r="85" spans="1:16" x14ac:dyDescent="0.25">
      <c r="A85" s="9" t="s">
        <v>65</v>
      </c>
      <c r="B85" s="38">
        <f>B64+B54+B28+B18+B12</f>
        <v>1023886060</v>
      </c>
      <c r="C85" s="38">
        <f>C64+C54+C28+C18+C12</f>
        <v>1104179683.3200002</v>
      </c>
      <c r="D85" s="38">
        <f t="shared" ref="D85:P85" si="11">D64+D54+D28+D18+D12</f>
        <v>41269882.400000006</v>
      </c>
      <c r="E85" s="38">
        <f>E64+E54+E28+E18+E12</f>
        <v>96099887.229999989</v>
      </c>
      <c r="F85" s="38">
        <f t="shared" si="11"/>
        <v>114289166.75</v>
      </c>
      <c r="G85" s="38">
        <f t="shared" si="11"/>
        <v>85170030.329999998</v>
      </c>
      <c r="H85" s="38">
        <f t="shared" si="11"/>
        <v>0</v>
      </c>
      <c r="I85" s="38">
        <f t="shared" si="11"/>
        <v>0</v>
      </c>
      <c r="J85" s="38">
        <f t="shared" si="11"/>
        <v>0</v>
      </c>
      <c r="K85" s="38">
        <f t="shared" si="11"/>
        <v>0</v>
      </c>
      <c r="L85" s="38">
        <f t="shared" si="11"/>
        <v>0</v>
      </c>
      <c r="M85" s="38">
        <f t="shared" si="11"/>
        <v>0</v>
      </c>
      <c r="N85" s="38">
        <f t="shared" si="11"/>
        <v>0</v>
      </c>
      <c r="O85" s="38">
        <f t="shared" si="11"/>
        <v>0</v>
      </c>
      <c r="P85" s="38">
        <f t="shared" si="11"/>
        <v>336828966.71000004</v>
      </c>
    </row>
    <row r="86" spans="1:16" ht="6" customHeight="1" x14ac:dyDescent="0.25"/>
    <row r="87" spans="1:16" x14ac:dyDescent="0.25">
      <c r="A87" s="36" t="s">
        <v>97</v>
      </c>
    </row>
    <row r="89" spans="1:16" x14ac:dyDescent="0.25">
      <c r="A89" t="s">
        <v>98</v>
      </c>
    </row>
    <row r="90" spans="1:16" x14ac:dyDescent="0.25">
      <c r="A90" t="s">
        <v>99</v>
      </c>
    </row>
    <row r="91" spans="1:16" x14ac:dyDescent="0.25">
      <c r="A91" t="s">
        <v>96</v>
      </c>
    </row>
  </sheetData>
  <mergeCells count="10">
    <mergeCell ref="D9:P9"/>
    <mergeCell ref="A9:A10"/>
    <mergeCell ref="B9:B10"/>
    <mergeCell ref="C9:C10"/>
    <mergeCell ref="A1:C1"/>
    <mergeCell ref="A2:C2"/>
    <mergeCell ref="A3:C3"/>
    <mergeCell ref="A4:C4"/>
    <mergeCell ref="A5:C5"/>
    <mergeCell ref="A7:C7"/>
  </mergeCells>
  <pageMargins left="0.70866141732283472" right="0.51181102362204722" top="0.39370078740157483" bottom="0.74803149606299213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87"/>
  <sheetViews>
    <sheetView showGridLines="0" zoomScale="70" zoomScaleNormal="70" workbookViewId="0">
      <selection activeCell="C87" sqref="C87"/>
    </sheetView>
  </sheetViews>
  <sheetFormatPr baseColWidth="10" defaultColWidth="11.42578125" defaultRowHeight="15" x14ac:dyDescent="0.25"/>
  <cols>
    <col min="3" max="3" width="93.7109375" bestFit="1" customWidth="1"/>
    <col min="4" max="4" width="19.28515625" bestFit="1" customWidth="1"/>
    <col min="5" max="5" width="20.28515625" bestFit="1" customWidth="1"/>
    <col min="6" max="6" width="20.5703125" bestFit="1" customWidth="1"/>
    <col min="7" max="7" width="19.28515625" bestFit="1" customWidth="1"/>
    <col min="11" max="11" width="21.42578125" bestFit="1" customWidth="1"/>
    <col min="12" max="12" width="19" style="34" customWidth="1"/>
    <col min="14" max="14" width="13.28515625" customWidth="1"/>
    <col min="15" max="15" width="13.42578125" customWidth="1"/>
    <col min="16" max="16" width="21.42578125" bestFit="1" customWidth="1"/>
  </cols>
  <sheetData>
    <row r="1" spans="3:17" ht="18.75" x14ac:dyDescent="0.25">
      <c r="C1" s="49" t="s">
        <v>100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3:17" ht="18.75" x14ac:dyDescent="0.2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3:17" ht="28.5" customHeight="1" x14ac:dyDescent="0.25">
      <c r="C3" s="49" t="s">
        <v>102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39"/>
    </row>
    <row r="4" spans="3:17" ht="21" customHeight="1" x14ac:dyDescent="0.25">
      <c r="C4" s="50" t="s">
        <v>95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2"/>
    </row>
    <row r="5" spans="3:17" ht="15.75" x14ac:dyDescent="0.25">
      <c r="C5" s="48"/>
      <c r="D5" s="48"/>
      <c r="E5" s="48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3:17" ht="15.75" customHeight="1" x14ac:dyDescent="0.25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3:17" ht="15.75" customHeight="1" x14ac:dyDescent="0.25">
      <c r="C7" s="51" t="s">
        <v>76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3:17" ht="23.25" customHeight="1" x14ac:dyDescent="0.25">
      <c r="C9" s="7" t="s">
        <v>66</v>
      </c>
      <c r="D9" s="18" t="s">
        <v>78</v>
      </c>
      <c r="E9" s="18" t="s">
        <v>79</v>
      </c>
      <c r="F9" s="18" t="s">
        <v>80</v>
      </c>
      <c r="G9" s="18" t="s">
        <v>81</v>
      </c>
      <c r="H9" s="19" t="s">
        <v>82</v>
      </c>
      <c r="I9" s="18" t="s">
        <v>83</v>
      </c>
      <c r="J9" s="19" t="s">
        <v>84</v>
      </c>
      <c r="K9" s="18" t="s">
        <v>85</v>
      </c>
      <c r="L9" s="32" t="s">
        <v>86</v>
      </c>
      <c r="M9" s="18" t="s">
        <v>87</v>
      </c>
      <c r="N9" s="18" t="s">
        <v>88</v>
      </c>
      <c r="O9" s="19" t="s">
        <v>89</v>
      </c>
      <c r="P9" s="18" t="s">
        <v>77</v>
      </c>
    </row>
    <row r="10" spans="3:17" x14ac:dyDescent="0.25">
      <c r="C10" s="1" t="s">
        <v>0</v>
      </c>
      <c r="D10" s="24">
        <f t="shared" ref="D10:G10" si="0">+D11+D17+D27+D37+D45+D53+D63+D68+D71</f>
        <v>41269882.400000006</v>
      </c>
      <c r="E10" s="24">
        <f t="shared" si="0"/>
        <v>96099887.229999989</v>
      </c>
      <c r="F10" s="24">
        <f t="shared" si="0"/>
        <v>114289166.75</v>
      </c>
      <c r="G10" s="24">
        <f t="shared" si="0"/>
        <v>85170030.329999998</v>
      </c>
      <c r="H10" s="2"/>
      <c r="I10" s="2"/>
      <c r="J10" s="2"/>
      <c r="K10" s="24">
        <f>+K11+K17+K27+K37+K45+K53+K63+K68+K71</f>
        <v>0</v>
      </c>
      <c r="L10" s="33"/>
      <c r="M10" s="2"/>
      <c r="N10" s="2"/>
      <c r="O10" s="2"/>
      <c r="P10" s="24">
        <f t="shared" ref="P10" si="1">+P11+P17+P27+P37+P45+P53+P63+P68+P71</f>
        <v>336828966.71000004</v>
      </c>
    </row>
    <row r="11" spans="3:17" x14ac:dyDescent="0.25">
      <c r="C11" s="3" t="s">
        <v>1</v>
      </c>
      <c r="D11" s="40">
        <f t="shared" ref="D11:G11" si="2">+D12+D13+D14+D15+D16</f>
        <v>41269882.400000006</v>
      </c>
      <c r="E11" s="40">
        <f t="shared" si="2"/>
        <v>41405229.049999997</v>
      </c>
      <c r="F11" s="40">
        <f t="shared" si="2"/>
        <v>67482296.030000001</v>
      </c>
      <c r="G11" s="40">
        <f t="shared" si="2"/>
        <v>41356767.280000001</v>
      </c>
      <c r="K11" s="25"/>
      <c r="P11" s="42">
        <f>SUM(D11:O11)</f>
        <v>191514174.76000002</v>
      </c>
    </row>
    <row r="12" spans="3:17" x14ac:dyDescent="0.25">
      <c r="C12" s="5" t="s">
        <v>2</v>
      </c>
      <c r="D12" s="34">
        <v>35705844.520000003</v>
      </c>
      <c r="E12" s="34">
        <v>35937455.07</v>
      </c>
      <c r="F12" s="34">
        <v>36111988.259999998</v>
      </c>
      <c r="G12" s="43">
        <v>35945766.810000002</v>
      </c>
      <c r="K12" s="26"/>
      <c r="P12" s="42">
        <f t="shared" ref="P12:P75" si="3">SUM(D12:O12)</f>
        <v>143701054.66</v>
      </c>
    </row>
    <row r="13" spans="3:17" x14ac:dyDescent="0.25">
      <c r="C13" s="5" t="s">
        <v>3</v>
      </c>
      <c r="D13" s="34">
        <v>38133.339999999997</v>
      </c>
      <c r="E13" s="41">
        <v>23833.25</v>
      </c>
      <c r="F13" s="34">
        <v>25965610.530000001</v>
      </c>
      <c r="G13" s="43">
        <v>26000</v>
      </c>
      <c r="K13" s="26"/>
      <c r="P13" s="42">
        <f t="shared" si="3"/>
        <v>26053577.120000001</v>
      </c>
    </row>
    <row r="14" spans="3:17" x14ac:dyDescent="0.25">
      <c r="C14" s="5" t="s">
        <v>4</v>
      </c>
      <c r="D14" s="34">
        <v>0</v>
      </c>
      <c r="E14" s="34">
        <v>0</v>
      </c>
      <c r="F14" s="34">
        <v>0</v>
      </c>
      <c r="G14" s="34">
        <v>0</v>
      </c>
      <c r="K14" s="26"/>
      <c r="P14" s="42">
        <f t="shared" si="3"/>
        <v>0</v>
      </c>
      <c r="Q14" s="17"/>
    </row>
    <row r="15" spans="3:17" x14ac:dyDescent="0.25">
      <c r="C15" s="5" t="s">
        <v>5</v>
      </c>
      <c r="D15" s="34">
        <v>0</v>
      </c>
      <c r="E15" s="34">
        <v>0</v>
      </c>
      <c r="F15" s="34">
        <v>0</v>
      </c>
      <c r="G15" s="34">
        <v>0</v>
      </c>
      <c r="K15" s="26"/>
      <c r="P15" s="42">
        <f t="shared" si="3"/>
        <v>0</v>
      </c>
    </row>
    <row r="16" spans="3:17" x14ac:dyDescent="0.25">
      <c r="C16" s="5" t="s">
        <v>6</v>
      </c>
      <c r="D16" s="34">
        <v>5525904.54</v>
      </c>
      <c r="E16" s="34">
        <v>5443940.7300000004</v>
      </c>
      <c r="F16" s="34">
        <v>5404697.2400000002</v>
      </c>
      <c r="G16" s="43">
        <v>5385000.4699999997</v>
      </c>
      <c r="K16" s="26"/>
      <c r="P16" s="42">
        <f t="shared" si="3"/>
        <v>21759542.98</v>
      </c>
    </row>
    <row r="17" spans="3:16" x14ac:dyDescent="0.25">
      <c r="C17" s="3" t="s">
        <v>7</v>
      </c>
      <c r="D17" s="27">
        <f t="shared" ref="D17:G17" si="4">+D18+D19+D20+D21+D22+D23+D24+D25+D26</f>
        <v>0</v>
      </c>
      <c r="E17" s="27">
        <f t="shared" si="4"/>
        <v>5309656.83</v>
      </c>
      <c r="F17" s="27">
        <f t="shared" si="4"/>
        <v>1075974.24</v>
      </c>
      <c r="G17" s="27">
        <f t="shared" si="4"/>
        <v>2158658.5999999996</v>
      </c>
      <c r="K17" s="27">
        <f>K26+K25+K24+K23+K22+K21+K20+K19+K18</f>
        <v>0</v>
      </c>
      <c r="P17" s="42">
        <f t="shared" si="3"/>
        <v>8544289.6699999999</v>
      </c>
    </row>
    <row r="18" spans="3:16" x14ac:dyDescent="0.25">
      <c r="C18" s="5" t="s">
        <v>8</v>
      </c>
      <c r="D18" s="34">
        <v>0</v>
      </c>
      <c r="E18" s="34">
        <v>361415.31</v>
      </c>
      <c r="F18" s="34">
        <v>410659.86</v>
      </c>
      <c r="G18" s="43">
        <v>631063.76</v>
      </c>
      <c r="H18" s="43"/>
      <c r="K18" s="26"/>
      <c r="P18" s="42">
        <f t="shared" si="3"/>
        <v>1403138.93</v>
      </c>
    </row>
    <row r="19" spans="3:16" x14ac:dyDescent="0.25">
      <c r="C19" s="5" t="s">
        <v>9</v>
      </c>
      <c r="D19" s="34"/>
      <c r="E19" s="34">
        <v>0</v>
      </c>
      <c r="F19" s="34">
        <v>0</v>
      </c>
      <c r="G19" s="34">
        <v>0</v>
      </c>
      <c r="K19" s="26"/>
      <c r="P19" s="42">
        <f t="shared" si="3"/>
        <v>0</v>
      </c>
    </row>
    <row r="20" spans="3:16" x14ac:dyDescent="0.25">
      <c r="C20" s="5" t="s">
        <v>10</v>
      </c>
      <c r="D20" s="34"/>
      <c r="E20" s="34"/>
      <c r="F20" s="34"/>
      <c r="G20" s="34">
        <v>0</v>
      </c>
      <c r="K20" s="26"/>
      <c r="P20" s="42">
        <f t="shared" si="3"/>
        <v>0</v>
      </c>
    </row>
    <row r="21" spans="3:16" x14ac:dyDescent="0.25">
      <c r="C21" s="5" t="s">
        <v>11</v>
      </c>
      <c r="D21" s="34">
        <v>0</v>
      </c>
      <c r="E21" s="34">
        <v>0</v>
      </c>
      <c r="F21" s="34">
        <v>1000</v>
      </c>
      <c r="G21" s="34">
        <v>0</v>
      </c>
      <c r="K21" s="26"/>
      <c r="P21" s="42">
        <f t="shared" si="3"/>
        <v>1000</v>
      </c>
    </row>
    <row r="22" spans="3:16" x14ac:dyDescent="0.25">
      <c r="C22" s="5" t="s">
        <v>12</v>
      </c>
      <c r="D22" s="34">
        <v>0</v>
      </c>
      <c r="E22" s="34">
        <v>0</v>
      </c>
      <c r="F22" s="34">
        <v>0</v>
      </c>
      <c r="G22" s="34">
        <v>801746.69</v>
      </c>
      <c r="K22" s="26"/>
      <c r="P22" s="42">
        <f t="shared" si="3"/>
        <v>801746.69</v>
      </c>
    </row>
    <row r="23" spans="3:16" x14ac:dyDescent="0.25">
      <c r="C23" s="5" t="s">
        <v>13</v>
      </c>
      <c r="D23" s="34">
        <v>0</v>
      </c>
      <c r="E23" s="34">
        <v>0</v>
      </c>
      <c r="F23" s="34">
        <v>0</v>
      </c>
      <c r="G23" s="43">
        <v>223109.15</v>
      </c>
      <c r="K23" s="26"/>
      <c r="P23" s="42">
        <f t="shared" si="3"/>
        <v>223109.15</v>
      </c>
    </row>
    <row r="24" spans="3:16" x14ac:dyDescent="0.25">
      <c r="C24" s="5" t="s">
        <v>14</v>
      </c>
      <c r="D24" s="34">
        <v>0</v>
      </c>
      <c r="E24" s="34">
        <v>4815824.9400000004</v>
      </c>
      <c r="F24" s="34">
        <v>539584.38</v>
      </c>
      <c r="G24" s="43">
        <v>34574</v>
      </c>
      <c r="K24" s="26"/>
      <c r="P24" s="42">
        <f t="shared" si="3"/>
        <v>5389983.3200000003</v>
      </c>
    </row>
    <row r="25" spans="3:16" x14ac:dyDescent="0.25">
      <c r="C25" s="5" t="s">
        <v>15</v>
      </c>
      <c r="D25" s="34">
        <v>0</v>
      </c>
      <c r="E25" s="34">
        <v>132416.57999999999</v>
      </c>
      <c r="F25" s="34">
        <v>124730</v>
      </c>
      <c r="G25" s="34">
        <v>366390</v>
      </c>
      <c r="K25" s="26"/>
      <c r="P25" s="42">
        <f t="shared" si="3"/>
        <v>623536.57999999996</v>
      </c>
    </row>
    <row r="26" spans="3:16" x14ac:dyDescent="0.25">
      <c r="C26" s="5" t="s">
        <v>16</v>
      </c>
      <c r="D26" s="34">
        <v>0</v>
      </c>
      <c r="E26" s="34">
        <v>0</v>
      </c>
      <c r="F26" s="34">
        <v>0</v>
      </c>
      <c r="G26" s="43">
        <v>101775</v>
      </c>
      <c r="K26" s="26">
        <v>0</v>
      </c>
      <c r="P26" s="42">
        <f t="shared" si="3"/>
        <v>101775</v>
      </c>
    </row>
    <row r="27" spans="3:16" x14ac:dyDescent="0.25">
      <c r="C27" s="3" t="s">
        <v>17</v>
      </c>
      <c r="D27" s="27">
        <f t="shared" ref="D27:G27" si="5">+D28+D29+D30+D31+D32+D33+D34+D35+D36</f>
        <v>0</v>
      </c>
      <c r="E27" s="27">
        <f t="shared" si="5"/>
        <v>49132851.410000004</v>
      </c>
      <c r="F27" s="27">
        <f t="shared" si="5"/>
        <v>44198154.580000006</v>
      </c>
      <c r="G27" s="27">
        <f t="shared" si="5"/>
        <v>40239379.149999999</v>
      </c>
      <c r="K27" s="27">
        <f>K28+K29+K30+K31+K32+K33+K34+K36</f>
        <v>0</v>
      </c>
      <c r="P27" s="42">
        <f t="shared" si="3"/>
        <v>133570385.14000002</v>
      </c>
    </row>
    <row r="28" spans="3:16" x14ac:dyDescent="0.25">
      <c r="C28" s="5" t="s">
        <v>18</v>
      </c>
      <c r="D28" s="34">
        <v>0</v>
      </c>
      <c r="E28" s="34">
        <v>2644858.5</v>
      </c>
      <c r="F28" s="34">
        <v>7051</v>
      </c>
      <c r="G28" s="43">
        <v>3355928.92</v>
      </c>
      <c r="K28" s="26"/>
      <c r="P28" s="42">
        <f t="shared" si="3"/>
        <v>6007838.4199999999</v>
      </c>
    </row>
    <row r="29" spans="3:16" x14ac:dyDescent="0.25">
      <c r="C29" s="5" t="s">
        <v>19</v>
      </c>
      <c r="D29" s="34">
        <v>0</v>
      </c>
      <c r="E29" s="34">
        <v>1139592.08</v>
      </c>
      <c r="F29" s="34">
        <v>0</v>
      </c>
      <c r="G29" s="34">
        <v>0</v>
      </c>
      <c r="K29" s="26"/>
      <c r="P29" s="42">
        <f t="shared" si="3"/>
        <v>1139592.08</v>
      </c>
    </row>
    <row r="30" spans="3:16" x14ac:dyDescent="0.25">
      <c r="C30" s="5" t="s">
        <v>20</v>
      </c>
      <c r="D30" s="34">
        <v>0</v>
      </c>
      <c r="E30" s="34">
        <v>0</v>
      </c>
      <c r="F30" s="34">
        <v>0</v>
      </c>
      <c r="G30" s="34">
        <v>2157790.48</v>
      </c>
      <c r="K30" s="26"/>
      <c r="P30" s="42">
        <f t="shared" si="3"/>
        <v>2157790.48</v>
      </c>
    </row>
    <row r="31" spans="3:16" x14ac:dyDescent="0.25">
      <c r="C31" s="5" t="s">
        <v>21</v>
      </c>
      <c r="D31" s="34">
        <v>0</v>
      </c>
      <c r="E31" s="34">
        <v>2321674.7799999998</v>
      </c>
      <c r="F31" s="34">
        <v>1872281.46</v>
      </c>
      <c r="G31" s="34">
        <v>14514760.83</v>
      </c>
      <c r="K31" s="26"/>
      <c r="P31" s="42">
        <f t="shared" si="3"/>
        <v>18708717.07</v>
      </c>
    </row>
    <row r="32" spans="3:16" x14ac:dyDescent="0.25">
      <c r="C32" s="5" t="s">
        <v>22</v>
      </c>
      <c r="D32" s="34">
        <v>0</v>
      </c>
      <c r="E32" s="34">
        <v>31955606.949999999</v>
      </c>
      <c r="F32" s="34">
        <v>19480681.16</v>
      </c>
      <c r="G32" s="34">
        <v>0</v>
      </c>
      <c r="K32" s="26"/>
      <c r="P32" s="42">
        <f t="shared" si="3"/>
        <v>51436288.109999999</v>
      </c>
    </row>
    <row r="33" spans="3:16" x14ac:dyDescent="0.25">
      <c r="C33" s="5" t="s">
        <v>23</v>
      </c>
      <c r="D33" s="34">
        <v>0</v>
      </c>
      <c r="E33" s="34">
        <v>0</v>
      </c>
      <c r="F33" s="34">
        <v>0</v>
      </c>
      <c r="G33" s="34">
        <v>0</v>
      </c>
      <c r="K33" s="26"/>
      <c r="P33" s="42">
        <f t="shared" si="3"/>
        <v>0</v>
      </c>
    </row>
    <row r="34" spans="3:16" x14ac:dyDescent="0.25">
      <c r="C34" s="5" t="s">
        <v>24</v>
      </c>
      <c r="D34" s="34">
        <v>0</v>
      </c>
      <c r="E34" s="34">
        <v>5333228.92</v>
      </c>
      <c r="F34" s="34">
        <v>9772238.9700000007</v>
      </c>
      <c r="G34" s="43">
        <v>5569874.8099999996</v>
      </c>
      <c r="K34" s="26"/>
      <c r="P34" s="42">
        <f t="shared" si="3"/>
        <v>20675342.699999999</v>
      </c>
    </row>
    <row r="35" spans="3:16" x14ac:dyDescent="0.25">
      <c r="C35" s="5" t="s">
        <v>25</v>
      </c>
      <c r="D35" s="34">
        <v>0</v>
      </c>
      <c r="E35" s="34">
        <v>0</v>
      </c>
      <c r="F35" s="34">
        <v>0</v>
      </c>
      <c r="G35" s="34">
        <v>0</v>
      </c>
      <c r="K35" s="26"/>
      <c r="P35" s="42">
        <f t="shared" si="3"/>
        <v>0</v>
      </c>
    </row>
    <row r="36" spans="3:16" x14ac:dyDescent="0.25">
      <c r="C36" s="5" t="s">
        <v>26</v>
      </c>
      <c r="D36" s="34">
        <v>0</v>
      </c>
      <c r="E36" s="34">
        <v>5737890.1799999997</v>
      </c>
      <c r="F36" s="34">
        <v>13065901.99</v>
      </c>
      <c r="G36" s="43">
        <v>14641024.109999999</v>
      </c>
      <c r="K36" s="29"/>
      <c r="P36" s="42">
        <f t="shared" si="3"/>
        <v>33444816.280000001</v>
      </c>
    </row>
    <row r="37" spans="3:16" hidden="1" x14ac:dyDescent="0.25">
      <c r="C37" s="3" t="s">
        <v>27</v>
      </c>
      <c r="D37" s="34">
        <v>0</v>
      </c>
      <c r="E37" s="34">
        <v>0</v>
      </c>
      <c r="F37" s="34">
        <v>0</v>
      </c>
      <c r="G37" s="34">
        <v>0</v>
      </c>
      <c r="K37" s="30">
        <v>0</v>
      </c>
      <c r="P37" s="42">
        <f t="shared" si="3"/>
        <v>0</v>
      </c>
    </row>
    <row r="38" spans="3:16" hidden="1" x14ac:dyDescent="0.25">
      <c r="C38" s="5" t="s">
        <v>28</v>
      </c>
      <c r="D38" s="34">
        <v>0</v>
      </c>
      <c r="E38" s="34">
        <v>0</v>
      </c>
      <c r="F38" s="34">
        <v>0</v>
      </c>
      <c r="G38" s="34">
        <v>0</v>
      </c>
      <c r="K38" s="28">
        <v>0</v>
      </c>
      <c r="P38" s="42">
        <f t="shared" si="3"/>
        <v>0</v>
      </c>
    </row>
    <row r="39" spans="3:16" hidden="1" x14ac:dyDescent="0.25">
      <c r="C39" s="5" t="s">
        <v>29</v>
      </c>
      <c r="D39" s="34">
        <v>0</v>
      </c>
      <c r="E39" s="34">
        <v>0</v>
      </c>
      <c r="F39" s="34">
        <v>0</v>
      </c>
      <c r="G39" s="34">
        <v>0</v>
      </c>
      <c r="K39" s="28">
        <v>0</v>
      </c>
      <c r="P39" s="42">
        <f t="shared" si="3"/>
        <v>0</v>
      </c>
    </row>
    <row r="40" spans="3:16" hidden="1" x14ac:dyDescent="0.25">
      <c r="C40" s="5" t="s">
        <v>30</v>
      </c>
      <c r="D40" s="34">
        <v>0</v>
      </c>
      <c r="E40" s="34">
        <v>0</v>
      </c>
      <c r="F40" s="34">
        <v>0</v>
      </c>
      <c r="G40" s="34">
        <v>0</v>
      </c>
      <c r="K40" s="28">
        <v>0</v>
      </c>
      <c r="P40" s="42">
        <f t="shared" si="3"/>
        <v>0</v>
      </c>
    </row>
    <row r="41" spans="3:16" hidden="1" x14ac:dyDescent="0.25">
      <c r="C41" s="5" t="s">
        <v>31</v>
      </c>
      <c r="D41" s="34">
        <v>0</v>
      </c>
      <c r="E41" s="34">
        <v>0</v>
      </c>
      <c r="F41" s="34">
        <v>0</v>
      </c>
      <c r="G41" s="34">
        <v>0</v>
      </c>
      <c r="K41" s="28">
        <v>0</v>
      </c>
      <c r="P41" s="42">
        <f t="shared" si="3"/>
        <v>0</v>
      </c>
    </row>
    <row r="42" spans="3:16" hidden="1" x14ac:dyDescent="0.25">
      <c r="C42" s="5" t="s">
        <v>32</v>
      </c>
      <c r="D42" s="34">
        <v>0</v>
      </c>
      <c r="E42" s="34">
        <v>0</v>
      </c>
      <c r="F42" s="34">
        <v>0</v>
      </c>
      <c r="G42" s="34">
        <v>0</v>
      </c>
      <c r="K42" s="28">
        <v>0</v>
      </c>
      <c r="P42" s="42">
        <f t="shared" si="3"/>
        <v>0</v>
      </c>
    </row>
    <row r="43" spans="3:16" hidden="1" x14ac:dyDescent="0.25">
      <c r="C43" s="5" t="s">
        <v>33</v>
      </c>
      <c r="D43" s="34">
        <v>0</v>
      </c>
      <c r="E43" s="34">
        <v>0</v>
      </c>
      <c r="F43" s="34">
        <v>0</v>
      </c>
      <c r="G43" s="34">
        <v>0</v>
      </c>
      <c r="K43" s="28">
        <v>0</v>
      </c>
      <c r="P43" s="42">
        <f t="shared" si="3"/>
        <v>0</v>
      </c>
    </row>
    <row r="44" spans="3:16" hidden="1" x14ac:dyDescent="0.25">
      <c r="C44" s="5" t="s">
        <v>34</v>
      </c>
      <c r="D44" s="34">
        <v>0</v>
      </c>
      <c r="E44" s="34">
        <v>0</v>
      </c>
      <c r="F44" s="34">
        <v>0</v>
      </c>
      <c r="G44" s="34">
        <v>0</v>
      </c>
      <c r="K44" s="28">
        <v>0</v>
      </c>
      <c r="P44" s="42">
        <f t="shared" si="3"/>
        <v>0</v>
      </c>
    </row>
    <row r="45" spans="3:16" hidden="1" x14ac:dyDescent="0.25">
      <c r="C45" s="5" t="s">
        <v>35</v>
      </c>
      <c r="D45" s="34">
        <v>0</v>
      </c>
      <c r="E45" s="34">
        <v>0</v>
      </c>
      <c r="F45" s="34">
        <v>0</v>
      </c>
      <c r="G45" s="34">
        <v>0</v>
      </c>
      <c r="K45" s="30">
        <v>0</v>
      </c>
      <c r="P45" s="42">
        <f t="shared" si="3"/>
        <v>0</v>
      </c>
    </row>
    <row r="46" spans="3:16" hidden="1" x14ac:dyDescent="0.25">
      <c r="C46" s="3" t="s">
        <v>36</v>
      </c>
      <c r="D46" s="34">
        <v>0</v>
      </c>
      <c r="E46" s="34">
        <v>0</v>
      </c>
      <c r="F46" s="34">
        <v>0</v>
      </c>
      <c r="G46" s="34">
        <v>0</v>
      </c>
      <c r="K46" s="28">
        <v>0</v>
      </c>
      <c r="P46" s="42">
        <f t="shared" si="3"/>
        <v>0</v>
      </c>
    </row>
    <row r="47" spans="3:16" hidden="1" x14ac:dyDescent="0.25">
      <c r="C47" s="5" t="s">
        <v>37</v>
      </c>
      <c r="D47" s="34">
        <v>0</v>
      </c>
      <c r="E47" s="34">
        <v>0</v>
      </c>
      <c r="F47" s="34">
        <v>0</v>
      </c>
      <c r="G47" s="34">
        <v>0</v>
      </c>
      <c r="K47" s="28">
        <v>0</v>
      </c>
      <c r="P47" s="42">
        <f t="shared" si="3"/>
        <v>0</v>
      </c>
    </row>
    <row r="48" spans="3:16" hidden="1" x14ac:dyDescent="0.25">
      <c r="C48" s="5" t="s">
        <v>38</v>
      </c>
      <c r="D48" s="34">
        <v>0</v>
      </c>
      <c r="E48" s="34">
        <v>0</v>
      </c>
      <c r="F48" s="34">
        <v>0</v>
      </c>
      <c r="G48" s="34">
        <v>0</v>
      </c>
      <c r="K48" s="28">
        <v>0</v>
      </c>
      <c r="P48" s="42">
        <f t="shared" si="3"/>
        <v>0</v>
      </c>
    </row>
    <row r="49" spans="3:16" hidden="1" x14ac:dyDescent="0.25">
      <c r="C49" s="5" t="s">
        <v>39</v>
      </c>
      <c r="D49" s="34">
        <v>0</v>
      </c>
      <c r="E49" s="34">
        <v>0</v>
      </c>
      <c r="F49" s="34">
        <v>0</v>
      </c>
      <c r="G49" s="34">
        <v>0</v>
      </c>
      <c r="K49" s="28">
        <v>0</v>
      </c>
      <c r="P49" s="42">
        <f t="shared" si="3"/>
        <v>0</v>
      </c>
    </row>
    <row r="50" spans="3:16" hidden="1" x14ac:dyDescent="0.25">
      <c r="C50" s="5" t="s">
        <v>40</v>
      </c>
      <c r="D50" s="34">
        <v>0</v>
      </c>
      <c r="E50" s="34">
        <v>0</v>
      </c>
      <c r="F50" s="34">
        <v>0</v>
      </c>
      <c r="G50" s="34">
        <v>0</v>
      </c>
      <c r="K50" s="28">
        <v>0</v>
      </c>
      <c r="P50" s="42">
        <f t="shared" si="3"/>
        <v>0</v>
      </c>
    </row>
    <row r="51" spans="3:16" hidden="1" x14ac:dyDescent="0.25">
      <c r="C51" s="5" t="s">
        <v>41</v>
      </c>
      <c r="D51" s="34">
        <v>0</v>
      </c>
      <c r="E51" s="34">
        <v>0</v>
      </c>
      <c r="F51" s="34">
        <v>0</v>
      </c>
      <c r="G51" s="34">
        <v>0</v>
      </c>
      <c r="K51" s="28">
        <v>0</v>
      </c>
      <c r="P51" s="42">
        <f t="shared" si="3"/>
        <v>0</v>
      </c>
    </row>
    <row r="52" spans="3:16" hidden="1" x14ac:dyDescent="0.25">
      <c r="C52" s="5" t="s">
        <v>42</v>
      </c>
      <c r="D52" s="34">
        <v>0</v>
      </c>
      <c r="E52" s="34">
        <v>0</v>
      </c>
      <c r="F52" s="34">
        <v>0</v>
      </c>
      <c r="G52" s="34">
        <v>0</v>
      </c>
      <c r="K52" s="28">
        <v>0</v>
      </c>
      <c r="P52" s="42">
        <f t="shared" si="3"/>
        <v>0</v>
      </c>
    </row>
    <row r="53" spans="3:16" x14ac:dyDescent="0.25">
      <c r="C53" s="3" t="s">
        <v>43</v>
      </c>
      <c r="D53" s="27">
        <f t="shared" ref="D53:E53" si="6">+D54+D55+D56+D57+D58+D59+D60+D61+D62</f>
        <v>0</v>
      </c>
      <c r="E53" s="27">
        <f t="shared" si="6"/>
        <v>252149.94</v>
      </c>
      <c r="F53" s="27">
        <f>+F54+F55+F56+F57+F58+F59+F60+F61+F62</f>
        <v>1532741.9</v>
      </c>
      <c r="G53" s="27">
        <f>+G54+G55+G56+G57+G58+G59+G60+G61+G62</f>
        <v>1415225.2999999998</v>
      </c>
      <c r="K53" s="27">
        <f>K54+K55+K56+K58+K61+K62+K57</f>
        <v>0</v>
      </c>
      <c r="P53" s="42">
        <f t="shared" si="3"/>
        <v>3200117.1399999997</v>
      </c>
    </row>
    <row r="54" spans="3:16" x14ac:dyDescent="0.25">
      <c r="C54" s="5" t="s">
        <v>44</v>
      </c>
      <c r="D54" s="34">
        <v>0</v>
      </c>
      <c r="E54" s="34">
        <v>0</v>
      </c>
      <c r="F54" s="34">
        <v>72747</v>
      </c>
      <c r="G54" s="34">
        <v>319841.36</v>
      </c>
      <c r="K54" s="26">
        <v>0</v>
      </c>
      <c r="P54" s="42">
        <f t="shared" si="3"/>
        <v>392588.36</v>
      </c>
    </row>
    <row r="55" spans="3:16" x14ac:dyDescent="0.25">
      <c r="C55" s="5" t="s">
        <v>45</v>
      </c>
      <c r="D55" s="34">
        <v>0</v>
      </c>
      <c r="E55" s="34">
        <v>0</v>
      </c>
      <c r="F55" s="34">
        <v>0</v>
      </c>
      <c r="G55" s="34">
        <v>0</v>
      </c>
      <c r="K55" s="26">
        <v>0</v>
      </c>
      <c r="P55" s="42">
        <f t="shared" si="3"/>
        <v>0</v>
      </c>
    </row>
    <row r="56" spans="3:16" x14ac:dyDescent="0.25">
      <c r="C56" s="5" t="s">
        <v>46</v>
      </c>
      <c r="D56" s="34">
        <v>0</v>
      </c>
      <c r="E56" s="34">
        <v>252149.94</v>
      </c>
      <c r="F56" s="34">
        <v>1459994.9</v>
      </c>
      <c r="G56" s="43">
        <v>1095383.94</v>
      </c>
      <c r="K56" s="26"/>
      <c r="P56" s="42">
        <f t="shared" si="3"/>
        <v>2807528.78</v>
      </c>
    </row>
    <row r="57" spans="3:16" hidden="1" x14ac:dyDescent="0.25">
      <c r="C57" s="5" t="s">
        <v>47</v>
      </c>
      <c r="D57" s="34">
        <v>0</v>
      </c>
      <c r="E57" s="34">
        <v>0</v>
      </c>
      <c r="F57" s="34">
        <v>0</v>
      </c>
      <c r="G57" s="34">
        <v>0</v>
      </c>
      <c r="K57" s="26"/>
      <c r="P57" s="42">
        <f t="shared" si="3"/>
        <v>0</v>
      </c>
    </row>
    <row r="58" spans="3:16" hidden="1" x14ac:dyDescent="0.25">
      <c r="C58" s="5" t="s">
        <v>48</v>
      </c>
      <c r="D58" s="34">
        <v>0</v>
      </c>
      <c r="E58" s="34">
        <v>0</v>
      </c>
      <c r="F58" s="34">
        <v>0</v>
      </c>
      <c r="G58" s="34">
        <v>0</v>
      </c>
      <c r="K58" s="26"/>
      <c r="P58" s="42">
        <f t="shared" si="3"/>
        <v>0</v>
      </c>
    </row>
    <row r="59" spans="3:16" hidden="1" x14ac:dyDescent="0.25">
      <c r="C59" s="5" t="s">
        <v>49</v>
      </c>
      <c r="D59" s="34">
        <v>0</v>
      </c>
      <c r="E59" s="34">
        <v>0</v>
      </c>
      <c r="F59" s="34">
        <v>0</v>
      </c>
      <c r="G59" s="34">
        <v>0</v>
      </c>
      <c r="K59" s="26"/>
      <c r="P59" s="42">
        <f t="shared" si="3"/>
        <v>0</v>
      </c>
    </row>
    <row r="60" spans="3:16" hidden="1" x14ac:dyDescent="0.25">
      <c r="C60" s="5" t="s">
        <v>50</v>
      </c>
      <c r="D60" s="34">
        <v>0</v>
      </c>
      <c r="E60" s="34">
        <v>0</v>
      </c>
      <c r="F60" s="34">
        <v>0</v>
      </c>
      <c r="G60" s="34">
        <v>0</v>
      </c>
      <c r="K60" s="26"/>
      <c r="P60" s="42">
        <f t="shared" si="3"/>
        <v>0</v>
      </c>
    </row>
    <row r="61" spans="3:16" hidden="1" x14ac:dyDescent="0.25">
      <c r="C61" s="5" t="s">
        <v>51</v>
      </c>
      <c r="D61" s="34">
        <v>0</v>
      </c>
      <c r="E61" s="34">
        <v>0</v>
      </c>
      <c r="F61" s="34">
        <v>0</v>
      </c>
      <c r="G61" s="34">
        <v>0</v>
      </c>
      <c r="K61" s="26"/>
      <c r="P61" s="42">
        <f t="shared" si="3"/>
        <v>0</v>
      </c>
    </row>
    <row r="62" spans="3:16" hidden="1" x14ac:dyDescent="0.25">
      <c r="C62" s="5" t="s">
        <v>52</v>
      </c>
      <c r="D62" s="34">
        <v>0</v>
      </c>
      <c r="E62" s="34">
        <v>0</v>
      </c>
      <c r="F62" s="34">
        <v>0</v>
      </c>
      <c r="G62" s="34">
        <v>0</v>
      </c>
      <c r="K62" s="26"/>
      <c r="P62" s="42">
        <f t="shared" si="3"/>
        <v>0</v>
      </c>
    </row>
    <row r="63" spans="3:16" hidden="1" x14ac:dyDescent="0.25">
      <c r="C63" s="3" t="s">
        <v>53</v>
      </c>
      <c r="D63" s="34">
        <v>0</v>
      </c>
      <c r="E63" s="34">
        <f>+E64+E65+E66+E673+E67</f>
        <v>0</v>
      </c>
      <c r="F63" s="34">
        <v>0</v>
      </c>
      <c r="G63" s="34">
        <v>0</v>
      </c>
      <c r="P63" s="42">
        <f t="shared" si="3"/>
        <v>0</v>
      </c>
    </row>
    <row r="64" spans="3:16" hidden="1" x14ac:dyDescent="0.25">
      <c r="C64" s="5" t="s">
        <v>54</v>
      </c>
      <c r="D64" s="34">
        <v>0</v>
      </c>
      <c r="E64" s="34">
        <v>0</v>
      </c>
      <c r="F64" s="34">
        <v>0</v>
      </c>
      <c r="G64" s="34">
        <v>0</v>
      </c>
      <c r="P64" s="42">
        <f t="shared" si="3"/>
        <v>0</v>
      </c>
    </row>
    <row r="65" spans="3:16" hidden="1" x14ac:dyDescent="0.25">
      <c r="C65" s="5" t="s">
        <v>55</v>
      </c>
      <c r="D65" s="34">
        <v>0</v>
      </c>
      <c r="E65" s="34">
        <v>0</v>
      </c>
      <c r="F65" s="34">
        <v>0</v>
      </c>
      <c r="G65" s="34">
        <v>0</v>
      </c>
      <c r="P65" s="42">
        <f t="shared" si="3"/>
        <v>0</v>
      </c>
    </row>
    <row r="66" spans="3:16" hidden="1" x14ac:dyDescent="0.25">
      <c r="C66" s="5" t="s">
        <v>56</v>
      </c>
      <c r="D66" s="34">
        <v>0</v>
      </c>
      <c r="E66" s="34">
        <v>0</v>
      </c>
      <c r="F66" s="34">
        <v>0</v>
      </c>
      <c r="G66" s="34">
        <v>0</v>
      </c>
      <c r="P66" s="42">
        <f t="shared" si="3"/>
        <v>0</v>
      </c>
    </row>
    <row r="67" spans="3:16" hidden="1" x14ac:dyDescent="0.25">
      <c r="C67" s="5" t="s">
        <v>57</v>
      </c>
      <c r="D67" s="34">
        <v>0</v>
      </c>
      <c r="E67" s="34">
        <v>0</v>
      </c>
      <c r="F67" s="34">
        <v>0</v>
      </c>
      <c r="G67" s="34">
        <v>0</v>
      </c>
      <c r="P67" s="42">
        <f t="shared" si="3"/>
        <v>0</v>
      </c>
    </row>
    <row r="68" spans="3:16" hidden="1" x14ac:dyDescent="0.25">
      <c r="C68" s="3" t="s">
        <v>58</v>
      </c>
      <c r="D68" s="34">
        <v>0</v>
      </c>
      <c r="E68" s="34">
        <f>+E69</f>
        <v>0</v>
      </c>
      <c r="F68" s="34">
        <v>0</v>
      </c>
      <c r="G68" s="34">
        <v>0</v>
      </c>
      <c r="P68" s="42">
        <f t="shared" si="3"/>
        <v>0</v>
      </c>
    </row>
    <row r="69" spans="3:16" hidden="1" x14ac:dyDescent="0.25">
      <c r="C69" s="5" t="s">
        <v>59</v>
      </c>
      <c r="D69" s="34">
        <v>0</v>
      </c>
      <c r="E69" s="34">
        <v>0</v>
      </c>
      <c r="F69" s="34">
        <v>0</v>
      </c>
      <c r="G69" s="34">
        <v>0</v>
      </c>
      <c r="P69" s="42">
        <f t="shared" si="3"/>
        <v>0</v>
      </c>
    </row>
    <row r="70" spans="3:16" hidden="1" x14ac:dyDescent="0.25">
      <c r="C70" s="5" t="s">
        <v>60</v>
      </c>
      <c r="D70" s="34">
        <v>0</v>
      </c>
      <c r="E70" s="34">
        <v>0</v>
      </c>
      <c r="F70" s="34">
        <v>0</v>
      </c>
      <c r="G70" s="34">
        <v>0</v>
      </c>
      <c r="P70" s="42">
        <f t="shared" si="3"/>
        <v>0</v>
      </c>
    </row>
    <row r="71" spans="3:16" hidden="1" x14ac:dyDescent="0.25">
      <c r="C71" s="3" t="s">
        <v>61</v>
      </c>
      <c r="D71" s="34">
        <v>0</v>
      </c>
      <c r="E71" s="34">
        <f>+E72</f>
        <v>0</v>
      </c>
      <c r="F71" s="34">
        <v>0</v>
      </c>
      <c r="G71" s="34">
        <v>0</v>
      </c>
      <c r="P71" s="42">
        <f t="shared" si="3"/>
        <v>0</v>
      </c>
    </row>
    <row r="72" spans="3:16" hidden="1" x14ac:dyDescent="0.25">
      <c r="C72" s="5" t="s">
        <v>62</v>
      </c>
      <c r="D72" s="34">
        <v>0</v>
      </c>
      <c r="E72" s="34">
        <v>0</v>
      </c>
      <c r="F72" s="34">
        <v>0</v>
      </c>
      <c r="G72" s="34">
        <v>0</v>
      </c>
      <c r="P72" s="42">
        <f t="shared" si="3"/>
        <v>0</v>
      </c>
    </row>
    <row r="73" spans="3:16" hidden="1" x14ac:dyDescent="0.25">
      <c r="C73" s="5" t="s">
        <v>63</v>
      </c>
      <c r="D73" s="34">
        <v>0</v>
      </c>
      <c r="E73" s="34">
        <v>0</v>
      </c>
      <c r="F73" s="34">
        <v>0</v>
      </c>
      <c r="G73" s="34">
        <v>0</v>
      </c>
      <c r="P73" s="42">
        <f t="shared" si="3"/>
        <v>0</v>
      </c>
    </row>
    <row r="74" spans="3:16" hidden="1" x14ac:dyDescent="0.25">
      <c r="C74" s="5" t="s">
        <v>64</v>
      </c>
      <c r="D74" s="34">
        <v>0</v>
      </c>
      <c r="E74" s="34">
        <v>0</v>
      </c>
      <c r="F74" s="34">
        <v>0</v>
      </c>
      <c r="G74" s="34">
        <v>0</v>
      </c>
      <c r="P74" s="42">
        <f t="shared" si="3"/>
        <v>0</v>
      </c>
    </row>
    <row r="75" spans="3:16" hidden="1" x14ac:dyDescent="0.25">
      <c r="C75" s="1" t="s">
        <v>67</v>
      </c>
      <c r="D75" s="33">
        <v>0</v>
      </c>
      <c r="E75" s="33">
        <f>+E76+E79+E82</f>
        <v>0</v>
      </c>
      <c r="F75" s="33">
        <f>+F76+F79+F82</f>
        <v>0</v>
      </c>
      <c r="G75" s="33">
        <f>+G76+G79+G82</f>
        <v>0</v>
      </c>
      <c r="H75" s="2"/>
      <c r="I75" s="2"/>
      <c r="J75" s="2"/>
      <c r="K75" s="2"/>
      <c r="L75" s="33"/>
      <c r="M75" s="2"/>
      <c r="N75" s="2"/>
      <c r="O75" s="2"/>
      <c r="P75" s="42">
        <f t="shared" si="3"/>
        <v>0</v>
      </c>
    </row>
    <row r="76" spans="3:16" hidden="1" x14ac:dyDescent="0.25">
      <c r="C76" s="3" t="s">
        <v>68</v>
      </c>
      <c r="D76" s="34">
        <v>0</v>
      </c>
      <c r="E76" s="34">
        <v>0</v>
      </c>
      <c r="F76" s="34">
        <v>0</v>
      </c>
      <c r="G76" s="34">
        <v>0</v>
      </c>
      <c r="P76" s="42">
        <f t="shared" ref="P76:P83" si="7">SUM(D76:O76)</f>
        <v>0</v>
      </c>
    </row>
    <row r="77" spans="3:16" hidden="1" x14ac:dyDescent="0.25">
      <c r="C77" s="5" t="s">
        <v>69</v>
      </c>
      <c r="D77" s="34">
        <v>0</v>
      </c>
      <c r="E77" s="34">
        <v>0</v>
      </c>
      <c r="F77" s="34">
        <v>0</v>
      </c>
      <c r="G77" s="34">
        <v>0</v>
      </c>
      <c r="P77" s="42">
        <f t="shared" si="7"/>
        <v>0</v>
      </c>
    </row>
    <row r="78" spans="3:16" hidden="1" x14ac:dyDescent="0.25">
      <c r="C78" s="5" t="s">
        <v>70</v>
      </c>
      <c r="D78" s="34">
        <v>0</v>
      </c>
      <c r="E78" s="34">
        <v>0</v>
      </c>
      <c r="F78" s="34">
        <v>0</v>
      </c>
      <c r="G78" s="34">
        <v>0</v>
      </c>
      <c r="P78" s="42">
        <f t="shared" si="7"/>
        <v>0</v>
      </c>
    </row>
    <row r="79" spans="3:16" hidden="1" x14ac:dyDescent="0.25">
      <c r="C79" s="3" t="s">
        <v>71</v>
      </c>
      <c r="D79" s="34">
        <v>0</v>
      </c>
      <c r="E79" s="34">
        <v>0</v>
      </c>
      <c r="F79" s="34">
        <v>0</v>
      </c>
      <c r="G79" s="34">
        <v>0</v>
      </c>
      <c r="P79" s="42">
        <f t="shared" si="7"/>
        <v>0</v>
      </c>
    </row>
    <row r="80" spans="3:16" hidden="1" x14ac:dyDescent="0.25">
      <c r="C80" s="5" t="s">
        <v>72</v>
      </c>
      <c r="D80" s="34">
        <v>0</v>
      </c>
      <c r="E80" s="34">
        <v>0</v>
      </c>
      <c r="F80" s="34">
        <v>0</v>
      </c>
      <c r="G80" s="34">
        <v>0</v>
      </c>
      <c r="P80" s="42">
        <f t="shared" si="7"/>
        <v>0</v>
      </c>
    </row>
    <row r="81" spans="3:16" hidden="1" x14ac:dyDescent="0.25">
      <c r="C81" s="5" t="s">
        <v>73</v>
      </c>
      <c r="D81" s="34">
        <v>0</v>
      </c>
      <c r="E81" s="34">
        <v>0</v>
      </c>
      <c r="F81" s="34">
        <v>0</v>
      </c>
      <c r="G81" s="34">
        <v>0</v>
      </c>
      <c r="P81" s="42">
        <f t="shared" si="7"/>
        <v>0</v>
      </c>
    </row>
    <row r="82" spans="3:16" hidden="1" x14ac:dyDescent="0.25">
      <c r="C82" s="3" t="s">
        <v>74</v>
      </c>
      <c r="D82" s="34">
        <v>0</v>
      </c>
      <c r="E82" s="34">
        <v>0</v>
      </c>
      <c r="F82" s="34">
        <v>0</v>
      </c>
      <c r="G82" s="34">
        <v>0</v>
      </c>
      <c r="P82" s="42">
        <f t="shared" si="7"/>
        <v>0</v>
      </c>
    </row>
    <row r="83" spans="3:16" hidden="1" x14ac:dyDescent="0.25">
      <c r="C83" s="5" t="s">
        <v>75</v>
      </c>
      <c r="D83" s="34">
        <v>0</v>
      </c>
      <c r="E83" s="34"/>
      <c r="F83" s="34">
        <v>0</v>
      </c>
      <c r="G83" s="34">
        <v>0</v>
      </c>
      <c r="P83" s="42">
        <f t="shared" si="7"/>
        <v>0</v>
      </c>
    </row>
    <row r="84" spans="3:16" x14ac:dyDescent="0.25">
      <c r="C84" s="9" t="s">
        <v>65</v>
      </c>
      <c r="D84" s="38">
        <f>+D53+D27+D17+D11</f>
        <v>41269882.400000006</v>
      </c>
      <c r="E84" s="38">
        <f>+E53+E27+E17+E11</f>
        <v>96099887.229999989</v>
      </c>
      <c r="F84" s="38">
        <f>+F53+F27+F17+F11</f>
        <v>114289166.75</v>
      </c>
      <c r="G84" s="38">
        <f t="shared" ref="G84:P84" si="8">+G53+G27+G17+G11</f>
        <v>85170030.329999998</v>
      </c>
      <c r="H84" s="38">
        <f t="shared" si="8"/>
        <v>0</v>
      </c>
      <c r="I84" s="38">
        <f t="shared" si="8"/>
        <v>0</v>
      </c>
      <c r="J84" s="38">
        <f t="shared" si="8"/>
        <v>0</v>
      </c>
      <c r="K84" s="38">
        <f t="shared" si="8"/>
        <v>0</v>
      </c>
      <c r="L84" s="38">
        <f t="shared" si="8"/>
        <v>0</v>
      </c>
      <c r="M84" s="38">
        <f t="shared" si="8"/>
        <v>0</v>
      </c>
      <c r="N84" s="38">
        <f t="shared" si="8"/>
        <v>0</v>
      </c>
      <c r="O84" s="38">
        <f t="shared" si="8"/>
        <v>0</v>
      </c>
      <c r="P84" s="38">
        <f t="shared" si="8"/>
        <v>336828966.71000004</v>
      </c>
    </row>
    <row r="87" spans="3:16" ht="21" x14ac:dyDescent="0.35">
      <c r="C87" s="35"/>
    </row>
  </sheetData>
  <mergeCells count="6">
    <mergeCell ref="C1:P1"/>
    <mergeCell ref="C2:P2"/>
    <mergeCell ref="C4:O4"/>
    <mergeCell ref="C7:P7"/>
    <mergeCell ref="C5:E5"/>
    <mergeCell ref="C3:O3"/>
  </mergeCells>
  <pageMargins left="0.25" right="0.25" top="0.75" bottom="0.75" header="0.3" footer="0.3"/>
  <pageSetup scale="3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"/>
  <sheetViews>
    <sheetView topLeftCell="A34" workbookViewId="0">
      <selection activeCell="J14" sqref="J14"/>
    </sheetView>
  </sheetViews>
  <sheetFormatPr baseColWidth="10" defaultRowHeight="15" x14ac:dyDescent="0.25"/>
  <sheetData>
    <row r="14" spans="6:6" x14ac:dyDescent="0.25">
      <c r="F1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Luz Maireny Gonzalez</cp:lastModifiedBy>
  <cp:lastPrinted>2024-05-01T15:00:53Z</cp:lastPrinted>
  <dcterms:created xsi:type="dcterms:W3CDTF">2021-07-29T18:58:50Z</dcterms:created>
  <dcterms:modified xsi:type="dcterms:W3CDTF">2024-05-01T15:14:31Z</dcterms:modified>
</cp:coreProperties>
</file>