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rodriguez\Desktop\Presupuesto\2024\T4\"/>
    </mc:Choice>
  </mc:AlternateContent>
  <bookViews>
    <workbookView xWindow="0" yWindow="0" windowWidth="15360" windowHeight="904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E29" i="1"/>
  <c r="F29" i="1"/>
  <c r="J29" i="1" l="1"/>
  <c r="C30" i="1" l="1"/>
  <c r="D30" i="1"/>
  <c r="F30" i="1"/>
  <c r="G30" i="1"/>
  <c r="H30" i="1"/>
  <c r="E30" i="1"/>
  <c r="J30" i="1" l="1"/>
  <c r="I30" i="1"/>
  <c r="I29" i="1"/>
  <c r="I25" i="1" l="1"/>
  <c r="C16" i="1" l="1"/>
  <c r="C15" i="1"/>
</calcChain>
</file>

<file path=xl/sharedStrings.xml><?xml version="1.0" encoding="utf-8"?>
<sst xmlns="http://schemas.openxmlformats.org/spreadsheetml/2006/main" count="116" uniqueCount="91">
  <si>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</si>
  <si>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</si>
  <si>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</si>
  <si>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</si>
  <si>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</si>
  <si>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</si>
  <si>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</si>
  <si>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</si>
  <si>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</si>
  <si>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</si>
  <si>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</si>
  <si>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</si>
  <si>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</si>
  <si>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</si>
  <si>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</si>
  <si>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</si>
  <si>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</si>
  <si>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</si>
  <si>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</si>
  <si>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</si>
  <si>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</si>
  <si>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</si>
  <si>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</si>
  <si>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</si>
  <si>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</si>
  <si>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</si>
  <si>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</si>
  <si>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</si>
  <si>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</si>
  <si>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</si>
  <si>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</si>
  <si>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</si>
  <si>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</si>
  <si>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</si>
  <si>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</si>
  <si>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</si>
  <si>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</si>
  <si>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</si>
  <si>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</si>
  <si>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</si>
  <si>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</si>
  <si>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</si>
  <si>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</si>
  <si>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</si>
  <si>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</si>
  <si>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</si>
  <si>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Informe de Evaluación semestral de las Metas Físicas-Financieras</t>
  </si>
  <si>
    <t>2.2.1</t>
  </si>
  <si>
    <t>01  Dirección Central del Servicio Nacional de Salud</t>
  </si>
  <si>
    <t>5180 Dirección Central del Servicio Nacional de Salud</t>
  </si>
  <si>
    <t>Una sociedad con igualdad de derecho y oportunidadesk en la que toda la poblacion tiene garantizada educacion, salud, vivienda digna y servicios basicos de calidad, y que promueve la reduccion progresiva de la pobreza y la desigualdad social y territorial.</t>
  </si>
  <si>
    <t>Embarazo seguro y disminucion de la mortalidad materno neonatal</t>
  </si>
  <si>
    <t>La población de mujeres en edad fértil principalmente del Municipio Santo Domingo Norte, los cuales representan el 31% de la población del Municipio.</t>
  </si>
  <si>
    <t>Provisión de servicios de salud a mujeres en edad fértil, embarazadas y a sus neonatos.</t>
  </si>
  <si>
    <t>13 Provisión de servicios de salud en establecimientos auto gestionados</t>
  </si>
  <si>
    <t>Somos un centro de salud especializado en la atención de la alta complejidad de la mujer y el recién nacido, que presta servicio oportuno y seguro, a traves de un personal calificado, humanizado y comprometido con los estandares mas actualizados de calidad.</t>
  </si>
  <si>
    <t>Ser un referente global de excelencia en la atencion de salud de nuestras usuarias y sus neonatos, basados en la gestion de calidad, innovacion e investigacion cientifica, a fin de satisfacer las demandas y expectativas con un personal motivado y comprometido.</t>
  </si>
  <si>
    <t>6351 Personas acceden a servicios de salud especializados en el Hospital Materno Dr. Reynaldo Almanzar</t>
  </si>
  <si>
    <t>009 Hospital Materno Dr. Reynaldo Almanzar, Ciudad de la Salud</t>
  </si>
  <si>
    <t>Cantidad de personas que acceden a servicios de salud especializados del Hospital Materno Dr. Reynaldo Almanzar</t>
  </si>
  <si>
    <t>Nivel Avance de Productos, SIGEF</t>
  </si>
  <si>
    <t xml:space="preserve">     5180 Dirección Central del Servicio Nacional de Salud</t>
  </si>
  <si>
    <t xml:space="preserve">    01 Dirección Central del Servicio Nacional de Salud</t>
  </si>
  <si>
    <t>Unidad ejecutora</t>
  </si>
  <si>
    <t xml:space="preserve">    0009 Hospital Materno Dr. Reynaldo Almanzar, Ciudad de la Salud</t>
  </si>
  <si>
    <t>Primer trimestre</t>
  </si>
  <si>
    <t>Segundo trimestre</t>
  </si>
  <si>
    <t>Tercer trimestre</t>
  </si>
  <si>
    <t>Cuarto trimestre</t>
  </si>
  <si>
    <t>Nombre</t>
  </si>
  <si>
    <t>Unidad Medida</t>
  </si>
  <si>
    <t xml:space="preserve">Programación física </t>
  </si>
  <si>
    <t xml:space="preserve">Programación financiera </t>
  </si>
  <si>
    <t>(UM)</t>
  </si>
  <si>
    <t>(RD$)</t>
  </si>
  <si>
    <t>Personas acceden a servicios de salud especializados del Hospital Materno Dr. Reynaldo Almanzar</t>
  </si>
  <si>
    <t xml:space="preserve">Unidad  </t>
  </si>
  <si>
    <t>Presupuesto aprobado</t>
  </si>
  <si>
    <t>Presupuesto modificado</t>
  </si>
  <si>
    <t>Total devengado</t>
  </si>
  <si>
    <t>Deisy María Rodríguez</t>
  </si>
  <si>
    <t>Tecnico Presupuesto</t>
  </si>
  <si>
    <t>Subdireccion Planificación y Conocimiento</t>
  </si>
  <si>
    <r>
      <t>Beneficiarios:</t>
    </r>
    <r>
      <rPr>
        <sz val="9"/>
        <color rgb="FF000000"/>
        <rFont val="Century Gothic"/>
        <family val="2"/>
      </rPr>
      <t xml:space="preserve"> </t>
    </r>
  </si>
  <si>
    <r>
      <t xml:space="preserve">VI. </t>
    </r>
    <r>
      <rPr>
        <b/>
        <sz val="9"/>
        <color theme="0"/>
        <rFont val="Century Gothic"/>
        <family val="2"/>
      </rPr>
      <t>Oportunidades de Mejora</t>
    </r>
  </si>
  <si>
    <r>
      <rPr>
        <b/>
        <sz val="9"/>
        <rFont val="Calibri"/>
        <family val="2"/>
      </rPr>
      <t>Nota:</t>
    </r>
    <r>
      <rPr>
        <sz val="9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</si>
  <si>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Programación semestral</t>
  </si>
  <si>
    <t>Ejecución  semestral</t>
  </si>
  <si>
    <t xml:space="preserve">1- Los servicios se cumplen en un 8% al realizarse 390,939 servicios de los 399,350 programados.
2-El desempeño financiero es del 89% para este periodo al ejecutarse $508,900,105.77 de los RD$573,260,539.32, planificado para el periodo.
</t>
  </si>
  <si>
    <t>Los servicios  no presentan una desviacion relevante en relacion con la planificacion del periodo.
La desviacion de la ejecucion financiera se debe a que los montos que fueron considerados para este periodo en los fondos propios fueron cubiertos por el SNS, incrementando los mismos en el fondo general.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</si>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</sst>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FFFFFF"/>
      <name val="Calibri Light"/>
      <family val="2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</font>
    <font>
      <sz val="9"/>
      <color rgb="FF000000"/>
      <name val="Century Gothic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b/>
      <sz val="9"/>
      <color theme="0"/>
      <name val="Century Gothic"/>
      <family val="2"/>
    </font>
    <font>
      <b/>
      <sz val="9"/>
      <color rgb="FF000000"/>
      <name val="Calibri Light"/>
      <family val="2"/>
    </font>
    <font>
      <i/>
      <sz val="9"/>
      <color rgb="FF000000"/>
      <name val="Calibri Light"/>
      <family val="2"/>
    </font>
    <font>
      <sz val="9"/>
      <color rgb="FF000000"/>
      <name val="Calibri Light"/>
      <family val="2"/>
    </font>
    <font>
      <i/>
      <sz val="9"/>
      <name val="Calibri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</cellStyleXfs>
  <cellXfs count="128">
    <xf numFmtId="0" fontId="0" fillId="0" borderId="0" xfId="0"/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46" xfId="0" applyFont="1" applyFill="1" applyBorder="1" applyAlignment="1">
      <alignment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0" borderId="44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top" wrapText="1"/>
    </xf>
    <xf numFmtId="0" fontId="5" fillId="0" borderId="0" xfId="0" applyFont="1" applyProtection="1">
      <protection locked="0"/>
    </xf>
    <xf numFmtId="0" fontId="5" fillId="0" borderId="0" xfId="0" applyFont="1"/>
    <xf numFmtId="0" fontId="4" fillId="9" borderId="5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vertical="top" wrapText="1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/>
    </xf>
    <xf numFmtId="0" fontId="8" fillId="0" borderId="17" xfId="0" applyFont="1" applyBorder="1"/>
    <xf numFmtId="0" fontId="4" fillId="0" borderId="22" xfId="0" applyFont="1" applyBorder="1" applyAlignment="1">
      <alignment vertical="center"/>
    </xf>
    <xf numFmtId="0" fontId="10" fillId="0" borderId="0" xfId="0" applyFont="1" applyProtection="1">
      <protection locked="0"/>
    </xf>
    <xf numFmtId="0" fontId="5" fillId="6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/>
    </xf>
    <xf numFmtId="0" fontId="4" fillId="0" borderId="22" xfId="0" applyFont="1" applyBorder="1" applyAlignment="1">
      <alignment vertical="center" wrapText="1"/>
    </xf>
    <xf numFmtId="0" fontId="5" fillId="0" borderId="17" xfId="0" applyFont="1" applyBorder="1"/>
    <xf numFmtId="0" fontId="13" fillId="8" borderId="30" xfId="0" applyFont="1" applyFill="1" applyBorder="1" applyAlignment="1">
      <alignment horizontal="center" vertical="center" wrapText="1" readingOrder="1"/>
    </xf>
    <xf numFmtId="0" fontId="13" fillId="8" borderId="31" xfId="0" applyFont="1" applyFill="1" applyBorder="1" applyAlignment="1">
      <alignment horizontal="center" vertical="center" wrapText="1" readingOrder="1"/>
    </xf>
    <xf numFmtId="0" fontId="13" fillId="8" borderId="32" xfId="0" applyFont="1" applyFill="1" applyBorder="1" applyAlignment="1">
      <alignment horizontal="center" vertical="center" wrapText="1" readingOrder="1"/>
    </xf>
    <xf numFmtId="0" fontId="9" fillId="0" borderId="0" xfId="0" applyFont="1" applyAlignment="1" applyProtection="1">
      <alignment horizontal="left" vertical="center" wrapText="1"/>
      <protection locked="0"/>
    </xf>
    <xf numFmtId="3" fontId="9" fillId="0" borderId="0" xfId="0" applyNumberFormat="1" applyFont="1" applyAlignment="1" applyProtection="1">
      <alignment horizontal="left" vertical="center" wrapText="1"/>
      <protection locked="0"/>
    </xf>
    <xf numFmtId="43" fontId="9" fillId="0" borderId="0" xfId="1" applyFont="1" applyAlignment="1" applyProtection="1">
      <alignment horizontal="left" vertical="center" wrapText="1"/>
      <protection locked="0"/>
    </xf>
    <xf numFmtId="166" fontId="10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0" borderId="33" xfId="0" applyFont="1" applyBorder="1" applyAlignment="1" applyProtection="1">
      <alignment vertical="top" wrapText="1"/>
      <protection locked="0"/>
    </xf>
    <xf numFmtId="0" fontId="10" fillId="0" borderId="34" xfId="0" applyFont="1" applyBorder="1" applyAlignment="1" applyProtection="1">
      <alignment vertical="top" wrapText="1"/>
      <protection locked="0"/>
    </xf>
    <xf numFmtId="165" fontId="10" fillId="0" borderId="34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4" fillId="0" borderId="22" xfId="0" applyFont="1" applyBorder="1" applyAlignment="1" applyProtection="1">
      <alignment vertical="center" wrapText="1"/>
      <protection locked="0"/>
    </xf>
    <xf numFmtId="0" fontId="9" fillId="9" borderId="0" xfId="0" applyFont="1" applyFill="1" applyBorder="1" applyAlignment="1" applyProtection="1">
      <alignment horizontal="left" vertical="center" wrapText="1"/>
      <protection locked="0"/>
    </xf>
    <xf numFmtId="0" fontId="10" fillId="9" borderId="0" xfId="0" applyFont="1" applyFill="1" applyProtection="1">
      <protection locked="0"/>
    </xf>
    <xf numFmtId="0" fontId="5" fillId="9" borderId="0" xfId="0" applyFont="1" applyFill="1"/>
    <xf numFmtId="0" fontId="10" fillId="9" borderId="0" xfId="0" applyFont="1" applyFill="1" applyAlignment="1">
      <alignment horizontal="left" vertical="center" wrapText="1"/>
    </xf>
    <xf numFmtId="0" fontId="12" fillId="9" borderId="22" xfId="0" applyFont="1" applyFill="1" applyBorder="1" applyAlignment="1">
      <alignment horizontal="left" vertical="center" wrapText="1"/>
    </xf>
    <xf numFmtId="39" fontId="12" fillId="9" borderId="22" xfId="1" applyNumberFormat="1" applyFont="1" applyFill="1" applyBorder="1" applyAlignment="1" applyProtection="1">
      <alignment horizontal="right" vertical="center" wrapText="1" readingOrder="1"/>
      <protection locked="0"/>
    </xf>
    <xf numFmtId="39" fontId="10" fillId="9" borderId="0" xfId="1" applyNumberFormat="1" applyFont="1" applyFill="1" applyBorder="1" applyAlignment="1" applyProtection="1">
      <alignment vertical="center" wrapText="1" readingOrder="1"/>
      <protection locked="0"/>
    </xf>
    <xf numFmtId="0" fontId="15" fillId="0" borderId="43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4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7" fillId="0" borderId="44" xfId="0" applyFont="1" applyBorder="1" applyAlignment="1">
      <alignment horizontal="right" vertical="center" wrapText="1"/>
    </xf>
    <xf numFmtId="0" fontId="17" fillId="0" borderId="11" xfId="0" applyFont="1" applyBorder="1" applyAlignment="1">
      <alignment horizontal="right" vertical="center" wrapText="1"/>
    </xf>
    <xf numFmtId="3" fontId="17" fillId="0" borderId="11" xfId="0" applyNumberFormat="1" applyFont="1" applyBorder="1" applyAlignment="1">
      <alignment horizontal="right" vertical="center" wrapText="1"/>
    </xf>
    <xf numFmtId="4" fontId="17" fillId="0" borderId="11" xfId="0" applyNumberFormat="1" applyFont="1" applyBorder="1" applyAlignment="1">
      <alignment horizontal="right" vertical="center" wrapText="1"/>
    </xf>
    <xf numFmtId="4" fontId="17" fillId="0" borderId="43" xfId="0" applyNumberFormat="1" applyFont="1" applyBorder="1" applyAlignment="1">
      <alignment vertical="center" wrapText="1"/>
    </xf>
    <xf numFmtId="0" fontId="12" fillId="0" borderId="22" xfId="0" applyFont="1" applyBorder="1" applyAlignment="1">
      <alignment horizontal="left" vertical="center" wrapText="1"/>
    </xf>
    <xf numFmtId="3" fontId="10" fillId="0" borderId="0" xfId="0" applyNumberFormat="1" applyFont="1" applyProtection="1">
      <protection locked="0"/>
    </xf>
    <xf numFmtId="43" fontId="12" fillId="9" borderId="22" xfId="1" applyFont="1" applyFill="1" applyBorder="1" applyAlignment="1">
      <alignment horizontal="right" vertical="center" wrapText="1"/>
    </xf>
    <xf numFmtId="4" fontId="12" fillId="9" borderId="22" xfId="0" applyNumberFormat="1" applyFont="1" applyFill="1" applyBorder="1" applyAlignment="1">
      <alignment horizontal="right" vertical="center" wrapText="1"/>
    </xf>
    <xf numFmtId="0" fontId="17" fillId="0" borderId="11" xfId="0" applyFont="1" applyBorder="1" applyAlignment="1">
      <alignment horizontal="left" vertical="center" wrapText="1"/>
    </xf>
    <xf numFmtId="10" fontId="9" fillId="0" borderId="18" xfId="2" applyNumberFormat="1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3" fillId="10" borderId="46" xfId="0" applyFont="1" applyFill="1" applyBorder="1" applyAlignment="1">
      <alignment horizontal="center" vertical="center" wrapText="1"/>
    </xf>
    <xf numFmtId="0" fontId="3" fillId="10" borderId="45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9" fillId="0" borderId="35" xfId="0" applyFont="1" applyBorder="1" applyAlignment="1" applyProtection="1">
      <alignment horizontal="left" vertical="center" wrapText="1"/>
      <protection locked="0"/>
    </xf>
    <xf numFmtId="0" fontId="9" fillId="0" borderId="36" xfId="0" applyFont="1" applyBorder="1" applyAlignment="1" applyProtection="1">
      <alignment horizontal="left" vertical="center" wrapText="1"/>
      <protection locked="0"/>
    </xf>
    <xf numFmtId="0" fontId="9" fillId="0" borderId="3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49" fontId="9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21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39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40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41" xfId="0" quotePrefix="1" applyNumberFormat="1" applyFont="1" applyBorder="1" applyAlignment="1" applyProtection="1">
      <alignment horizontal="left" vertical="center" wrapText="1"/>
      <protection locked="0"/>
    </xf>
    <xf numFmtId="0" fontId="9" fillId="0" borderId="22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42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18" xfId="0" applyFont="1" applyBorder="1" applyAlignment="1" applyProtection="1">
      <alignment horizontal="left" vertical="top" wrapText="1"/>
      <protection locked="0"/>
    </xf>
    <xf numFmtId="39" fontId="10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0" fillId="7" borderId="28" xfId="2" applyNumberFormat="1" applyFont="1" applyFill="1" applyBorder="1" applyAlignment="1" applyProtection="1">
      <alignment horizontal="center" vertical="center" wrapText="1" readingOrder="1"/>
    </xf>
    <xf numFmtId="10" fontId="10" fillId="7" borderId="29" xfId="2" applyNumberFormat="1" applyFont="1" applyFill="1" applyBorder="1" applyAlignment="1" applyProtection="1">
      <alignment horizontal="center" vertical="center" wrapText="1" readingOrder="1"/>
    </xf>
    <xf numFmtId="0" fontId="13" fillId="8" borderId="28" xfId="0" applyFont="1" applyFill="1" applyBorder="1" applyAlignment="1">
      <alignment horizontal="center" vertical="center" wrapText="1" readingOrder="1"/>
    </xf>
    <xf numFmtId="0" fontId="10" fillId="6" borderId="28" xfId="0" applyFont="1" applyFill="1" applyBorder="1" applyAlignment="1">
      <alignment vertical="top" wrapText="1"/>
    </xf>
    <xf numFmtId="0" fontId="10" fillId="6" borderId="29" xfId="0" applyFont="1" applyFill="1" applyBorder="1" applyAlignment="1">
      <alignment vertical="top" wrapText="1"/>
    </xf>
    <xf numFmtId="39" fontId="10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2" fillId="6" borderId="23" xfId="0" applyFont="1" applyFill="1" applyBorder="1" applyAlignment="1">
      <alignment horizontal="center" vertical="center" wrapText="1" readingOrder="1"/>
    </xf>
    <xf numFmtId="0" fontId="12" fillId="6" borderId="24" xfId="0" applyFont="1" applyFill="1" applyBorder="1" applyAlignment="1">
      <alignment horizontal="center" vertical="center" wrapText="1" readingOrder="1"/>
    </xf>
    <xf numFmtId="0" fontId="12" fillId="6" borderId="25" xfId="0" applyFont="1" applyFill="1" applyBorder="1" applyAlignment="1">
      <alignment horizontal="center" vertical="center" wrapText="1" readingOrder="1"/>
    </xf>
    <xf numFmtId="0" fontId="12" fillId="6" borderId="26" xfId="0" applyFont="1" applyFill="1" applyBorder="1" applyAlignment="1">
      <alignment horizontal="center" vertical="center" wrapText="1" readingOrder="1"/>
    </xf>
    <xf numFmtId="0" fontId="12" fillId="6" borderId="38" xfId="0" applyFont="1" applyFill="1" applyBorder="1" applyAlignment="1">
      <alignment horizontal="center" vertical="center" wrapText="1" readingOrder="1"/>
    </xf>
    <xf numFmtId="0" fontId="5" fillId="6" borderId="2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  <xf numFmtId="9" fontId="10" fillId="7" borderId="28" xfId="2" applyFont="1" applyFill="1" applyBorder="1" applyAlignment="1" applyProtection="1">
      <alignment horizontal="center" vertical="center" wrapText="1" readingOrder="1"/>
      <protection locked="0"/>
    </xf>
  </cellXfs>
  <cellStyles count="4">
    <cellStyle name="Millares" xfId="1" builtinId="3"/>
    <cellStyle name="Normal" xfId="0" builtinId="0"/>
    <cellStyle name="Normal 5" xfId="3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xmlns="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  <xdr:twoCellAnchor editAs="oneCell">
    <xdr:from>
      <xdr:col>2</xdr:col>
      <xdr:colOff>161746</xdr:colOff>
      <xdr:row>34</xdr:row>
      <xdr:rowOff>269576</xdr:rowOff>
    </xdr:from>
    <xdr:to>
      <xdr:col>4</xdr:col>
      <xdr:colOff>970472</xdr:colOff>
      <xdr:row>34</xdr:row>
      <xdr:rowOff>1023780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61864" y="8482642"/>
          <a:ext cx="2345306" cy="754204"/>
        </a:xfrm>
        <a:prstGeom prst="rect">
          <a:avLst/>
        </a:prstGeom>
      </xdr:spPr>
    </xdr:pic>
    <xdr:clientData/>
  </xdr:twoCellAnchor>
  <xdr:twoCellAnchor editAs="oneCell">
    <xdr:from>
      <xdr:col>1</xdr:col>
      <xdr:colOff>1141203</xdr:colOff>
      <xdr:row>34</xdr:row>
      <xdr:rowOff>1311934</xdr:rowOff>
    </xdr:from>
    <xdr:to>
      <xdr:col>5</xdr:col>
      <xdr:colOff>736839</xdr:colOff>
      <xdr:row>34</xdr:row>
      <xdr:rowOff>2217478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13727" y="9525000"/>
          <a:ext cx="3684197" cy="90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 dataCellStyle="Porcentaje">
      <calculatedColumnFormula>Tabla1[[#This Row],[Física 
(E)]]/Tabla1[[#This Row],[Física
(C)]]</calculatedColumnFormula>
    </tableColumn>
    <tableColumn id="8" name="Financiero _x000a_(%) _x000a_H=F/D" dataDxfId="0">
      <calculatedColumnFormula>IF(H29&gt;0,H29/F29,0)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topLeftCell="A49" zoomScale="106" zoomScaleNormal="106" workbookViewId="0">
      <selection activeCell="B61" sqref="B61"/>
    </sheetView>
  </sheetViews>
  <sheetFormatPr baseColWidth="10" defaultRowHeight="12" x14ac:dyDescent="0.2"/>
  <cols>
    <col min="1" max="1" width="23.5703125" style="21" bestFit="1" customWidth="1"/>
    <col min="2" max="2" width="22.85546875" style="21" customWidth="1"/>
    <col min="3" max="3" width="9.28515625" style="21" bestFit="1" customWidth="1"/>
    <col min="4" max="4" width="13.7109375" style="21" bestFit="1" customWidth="1"/>
    <col min="5" max="5" width="15.42578125" style="21" customWidth="1"/>
    <col min="6" max="6" width="15" style="21" bestFit="1" customWidth="1"/>
    <col min="7" max="7" width="15.28515625" style="21" customWidth="1"/>
    <col min="8" max="8" width="15.140625" style="21" bestFit="1" customWidth="1"/>
    <col min="9" max="9" width="15.28515625" style="21" bestFit="1" customWidth="1"/>
    <col min="10" max="10" width="12.42578125" style="21" bestFit="1" customWidth="1"/>
    <col min="11" max="11" width="12.5703125" style="21" bestFit="1" customWidth="1"/>
    <col min="12" max="16384" width="11.42578125" style="11"/>
  </cols>
  <sheetData>
    <row r="1" spans="1:11" ht="21" customHeight="1" thickBot="1" x14ac:dyDescent="0.25">
      <c r="A1" s="9"/>
      <c r="B1" s="111" t="s">
        <v>46</v>
      </c>
      <c r="C1" s="112"/>
      <c r="D1" s="112"/>
      <c r="E1" s="112"/>
      <c r="F1" s="112"/>
      <c r="G1" s="112"/>
      <c r="H1" s="112"/>
      <c r="I1" s="112"/>
      <c r="J1" s="113"/>
      <c r="K1" s="10"/>
    </row>
    <row r="2" spans="1:11" ht="20.25" customHeight="1" thickBot="1" x14ac:dyDescent="0.25">
      <c r="A2" s="12"/>
      <c r="B2" s="114" t="s">
        <v>0</v>
      </c>
      <c r="C2" s="115"/>
      <c r="D2" s="114" t="s">
        <v>1</v>
      </c>
      <c r="E2" s="116"/>
      <c r="F2" s="116"/>
      <c r="G2" s="115"/>
      <c r="H2" s="117"/>
      <c r="I2" s="13" t="s">
        <v>2</v>
      </c>
      <c r="J2" s="14" t="s">
        <v>3</v>
      </c>
      <c r="K2" s="10"/>
    </row>
    <row r="3" spans="1:11" ht="19.5" customHeight="1" thickBot="1" x14ac:dyDescent="0.25">
      <c r="A3" s="15"/>
      <c r="B3" s="118" t="s">
        <v>4</v>
      </c>
      <c r="C3" s="119"/>
      <c r="D3" s="120" t="s">
        <v>60</v>
      </c>
      <c r="E3" s="121"/>
      <c r="F3" s="121"/>
      <c r="G3" s="121"/>
      <c r="H3" s="122"/>
      <c r="I3" s="16">
        <v>45481</v>
      </c>
      <c r="J3" s="17">
        <v>1</v>
      </c>
      <c r="K3" s="10"/>
    </row>
    <row r="4" spans="1:11" x14ac:dyDescent="0.2">
      <c r="A4" s="123"/>
      <c r="B4" s="124"/>
      <c r="C4" s="124"/>
      <c r="D4" s="125"/>
      <c r="E4" s="125"/>
      <c r="F4" s="125"/>
      <c r="G4" s="125"/>
      <c r="H4" s="125"/>
      <c r="I4" s="124"/>
      <c r="J4" s="126"/>
      <c r="K4" s="10"/>
    </row>
    <row r="5" spans="1:11" ht="3" customHeight="1" x14ac:dyDescent="0.2">
      <c r="A5" s="108"/>
      <c r="B5" s="109"/>
      <c r="C5" s="109"/>
      <c r="D5" s="109"/>
      <c r="E5" s="109"/>
      <c r="F5" s="109"/>
      <c r="G5" s="109"/>
      <c r="H5" s="109"/>
      <c r="I5" s="109"/>
      <c r="J5" s="110"/>
      <c r="K5" s="10"/>
    </row>
    <row r="6" spans="1:11" x14ac:dyDescent="0.2">
      <c r="A6" s="65" t="s">
        <v>5</v>
      </c>
      <c r="B6" s="66"/>
      <c r="C6" s="66"/>
      <c r="D6" s="66"/>
      <c r="E6" s="66"/>
      <c r="F6" s="66"/>
      <c r="G6" s="66"/>
      <c r="H6" s="66"/>
      <c r="I6" s="66"/>
      <c r="J6" s="67"/>
      <c r="K6" s="10"/>
    </row>
    <row r="7" spans="1:11" x14ac:dyDescent="0.2">
      <c r="A7" s="82" t="s">
        <v>6</v>
      </c>
      <c r="B7" s="83"/>
      <c r="C7" s="83"/>
      <c r="D7" s="83"/>
      <c r="E7" s="83"/>
      <c r="F7" s="83"/>
      <c r="G7" s="83"/>
      <c r="H7" s="83"/>
      <c r="I7" s="83"/>
      <c r="J7" s="84"/>
      <c r="K7" s="10"/>
    </row>
    <row r="8" spans="1:11" x14ac:dyDescent="0.2">
      <c r="A8" s="18" t="s">
        <v>7</v>
      </c>
      <c r="B8" s="75" t="s">
        <v>49</v>
      </c>
      <c r="C8" s="76"/>
      <c r="D8" s="76"/>
      <c r="E8" s="76"/>
      <c r="F8" s="76"/>
      <c r="G8" s="76"/>
      <c r="H8" s="76"/>
      <c r="I8" s="76"/>
      <c r="J8" s="77"/>
      <c r="K8" s="10"/>
    </row>
    <row r="9" spans="1:11" ht="15" customHeight="1" x14ac:dyDescent="0.2">
      <c r="A9" s="19" t="s">
        <v>34</v>
      </c>
      <c r="B9" s="75" t="s">
        <v>48</v>
      </c>
      <c r="C9" s="76"/>
      <c r="D9" s="76"/>
      <c r="E9" s="76"/>
      <c r="F9" s="76"/>
      <c r="G9" s="76"/>
      <c r="H9" s="76"/>
      <c r="I9" s="76"/>
      <c r="J9" s="77"/>
      <c r="K9" s="10"/>
    </row>
    <row r="10" spans="1:11" x14ac:dyDescent="0.2">
      <c r="A10" s="19" t="s">
        <v>35</v>
      </c>
      <c r="B10" s="78" t="s">
        <v>58</v>
      </c>
      <c r="C10" s="79"/>
      <c r="D10" s="79"/>
      <c r="E10" s="79"/>
      <c r="F10" s="79"/>
      <c r="G10" s="79"/>
      <c r="H10" s="79"/>
      <c r="I10" s="79"/>
      <c r="J10" s="80"/>
      <c r="K10" s="10"/>
    </row>
    <row r="11" spans="1:11" ht="32.25" customHeight="1" x14ac:dyDescent="0.2">
      <c r="A11" s="20" t="s">
        <v>8</v>
      </c>
      <c r="B11" s="81" t="s">
        <v>55</v>
      </c>
      <c r="C11" s="81"/>
      <c r="D11" s="81"/>
      <c r="E11" s="81"/>
      <c r="F11" s="81"/>
      <c r="G11" s="81"/>
      <c r="H11" s="81"/>
      <c r="I11" s="81"/>
      <c r="J11" s="81"/>
    </row>
    <row r="12" spans="1:11" ht="32.25" customHeight="1" x14ac:dyDescent="0.2">
      <c r="A12" s="20" t="s">
        <v>9</v>
      </c>
      <c r="B12" s="81" t="s">
        <v>56</v>
      </c>
      <c r="C12" s="81"/>
      <c r="D12" s="81"/>
      <c r="E12" s="81"/>
      <c r="F12" s="81"/>
      <c r="G12" s="81"/>
      <c r="H12" s="81"/>
      <c r="I12" s="81"/>
      <c r="J12" s="81"/>
    </row>
    <row r="13" spans="1:11" x14ac:dyDescent="0.2">
      <c r="A13" s="65" t="s">
        <v>10</v>
      </c>
      <c r="B13" s="66"/>
      <c r="C13" s="66"/>
      <c r="D13" s="66"/>
      <c r="E13" s="66"/>
      <c r="F13" s="66"/>
      <c r="G13" s="66"/>
      <c r="H13" s="66"/>
      <c r="I13" s="66"/>
      <c r="J13" s="67"/>
    </row>
    <row r="14" spans="1:11" ht="33" customHeight="1" x14ac:dyDescent="0.2">
      <c r="A14" s="18" t="s">
        <v>11</v>
      </c>
      <c r="B14" s="22">
        <v>2</v>
      </c>
      <c r="C14" s="107" t="s">
        <v>50</v>
      </c>
      <c r="D14" s="107"/>
      <c r="E14" s="107"/>
      <c r="F14" s="107"/>
      <c r="G14" s="107"/>
      <c r="H14" s="107"/>
      <c r="I14" s="107"/>
      <c r="J14" s="107"/>
    </row>
    <row r="15" spans="1:11" ht="18.75" customHeight="1" x14ac:dyDescent="0.2">
      <c r="A15" s="18" t="s">
        <v>12</v>
      </c>
      <c r="B15" s="23">
        <v>2.2000000000000002</v>
      </c>
      <c r="C15" s="107" t="str">
        <f>IFERROR(VLOOKUP(B15,'[1]Validacion datos'!A8:B26,2,FALSE),"")</f>
        <v>Salud y seguridad social integral</v>
      </c>
      <c r="D15" s="107"/>
      <c r="E15" s="107"/>
      <c r="F15" s="107"/>
      <c r="G15" s="107"/>
      <c r="H15" s="107"/>
      <c r="I15" s="107"/>
      <c r="J15" s="107"/>
    </row>
    <row r="16" spans="1:11" ht="32.25" customHeight="1" x14ac:dyDescent="0.2">
      <c r="A16" s="18" t="s">
        <v>13</v>
      </c>
      <c r="B16" s="23" t="s">
        <v>47</v>
      </c>
      <c r="C16" s="107" t="str">
        <f>IFERROR(VLOOKUP(B16,'[1]Validacion datos'!D8:E64,2,FALSE),"")</f>
        <v>Garantizar el derecho de la población al acceso a un modelo de atención integral, con calidad y calidez, que privilegie la promoción de la salud y la prevención de la enfermedad, mediante la consolidación del Sistema Nacional de Salud</v>
      </c>
      <c r="D16" s="107"/>
      <c r="E16" s="107"/>
      <c r="F16" s="107"/>
      <c r="G16" s="107"/>
      <c r="H16" s="107"/>
      <c r="I16" s="107"/>
      <c r="J16" s="107"/>
    </row>
    <row r="17" spans="1:11" x14ac:dyDescent="0.2">
      <c r="A17" s="65" t="s">
        <v>14</v>
      </c>
      <c r="B17" s="66"/>
      <c r="C17" s="66"/>
      <c r="D17" s="66"/>
      <c r="E17" s="66"/>
      <c r="F17" s="66"/>
      <c r="G17" s="66"/>
      <c r="H17" s="66"/>
      <c r="I17" s="66"/>
      <c r="J17" s="67"/>
    </row>
    <row r="18" spans="1:11" ht="19.5" customHeight="1" x14ac:dyDescent="0.2">
      <c r="A18" s="20" t="s">
        <v>15</v>
      </c>
      <c r="B18" s="81" t="s">
        <v>54</v>
      </c>
      <c r="C18" s="81"/>
      <c r="D18" s="81"/>
      <c r="E18" s="81"/>
      <c r="F18" s="81"/>
      <c r="G18" s="81"/>
      <c r="H18" s="81"/>
      <c r="I18" s="81"/>
      <c r="J18" s="81"/>
    </row>
    <row r="19" spans="1:11" ht="18.75" customHeight="1" x14ac:dyDescent="0.2">
      <c r="A19" s="24" t="s">
        <v>16</v>
      </c>
      <c r="B19" s="81" t="s">
        <v>53</v>
      </c>
      <c r="C19" s="81"/>
      <c r="D19" s="81"/>
      <c r="E19" s="81"/>
      <c r="F19" s="81"/>
      <c r="G19" s="81"/>
      <c r="H19" s="81"/>
      <c r="I19" s="81"/>
      <c r="J19" s="81"/>
    </row>
    <row r="20" spans="1:11" ht="18" customHeight="1" x14ac:dyDescent="0.2">
      <c r="A20" s="24" t="s">
        <v>83</v>
      </c>
      <c r="B20" s="81" t="s">
        <v>52</v>
      </c>
      <c r="C20" s="81"/>
      <c r="D20" s="81"/>
      <c r="E20" s="81"/>
      <c r="F20" s="81"/>
      <c r="G20" s="81"/>
      <c r="H20" s="81"/>
      <c r="I20" s="81"/>
      <c r="J20" s="81"/>
    </row>
    <row r="21" spans="1:11" ht="24" customHeight="1" x14ac:dyDescent="0.2">
      <c r="A21" s="24" t="s">
        <v>36</v>
      </c>
      <c r="B21" s="81" t="s">
        <v>51</v>
      </c>
      <c r="C21" s="81"/>
      <c r="D21" s="81"/>
      <c r="E21" s="81"/>
      <c r="F21" s="81"/>
      <c r="G21" s="81"/>
      <c r="H21" s="81"/>
      <c r="I21" s="81"/>
      <c r="J21" s="81"/>
      <c r="K21" s="10"/>
    </row>
    <row r="22" spans="1:11" x14ac:dyDescent="0.2">
      <c r="A22" s="65" t="s">
        <v>17</v>
      </c>
      <c r="B22" s="66"/>
      <c r="C22" s="66"/>
      <c r="D22" s="66"/>
      <c r="E22" s="66"/>
      <c r="F22" s="66"/>
      <c r="G22" s="66"/>
      <c r="H22" s="66"/>
      <c r="I22" s="66"/>
      <c r="J22" s="67"/>
    </row>
    <row r="23" spans="1:11" x14ac:dyDescent="0.2">
      <c r="A23" s="82" t="s">
        <v>18</v>
      </c>
      <c r="B23" s="83"/>
      <c r="C23" s="83"/>
      <c r="D23" s="83"/>
      <c r="E23" s="83"/>
      <c r="F23" s="83"/>
      <c r="G23" s="83"/>
      <c r="H23" s="83"/>
      <c r="I23" s="83"/>
      <c r="J23" s="84"/>
      <c r="K23" s="10"/>
    </row>
    <row r="24" spans="1:11" ht="24" customHeight="1" x14ac:dyDescent="0.2">
      <c r="A24" s="102" t="s">
        <v>19</v>
      </c>
      <c r="B24" s="103"/>
      <c r="C24" s="104" t="s">
        <v>20</v>
      </c>
      <c r="D24" s="106"/>
      <c r="E24" s="106"/>
      <c r="F24" s="106" t="s">
        <v>21</v>
      </c>
      <c r="G24" s="106"/>
      <c r="H24" s="103"/>
      <c r="I24" s="104" t="s">
        <v>22</v>
      </c>
      <c r="J24" s="105"/>
    </row>
    <row r="25" spans="1:11" x14ac:dyDescent="0.2">
      <c r="A25" s="92">
        <v>1023886060</v>
      </c>
      <c r="B25" s="93"/>
      <c r="C25" s="99">
        <v>1133307965.6700001</v>
      </c>
      <c r="D25" s="100"/>
      <c r="E25" s="101"/>
      <c r="F25" s="99">
        <v>1008142441.7</v>
      </c>
      <c r="G25" s="100"/>
      <c r="H25" s="101"/>
      <c r="I25" s="94">
        <f>F25/C25</f>
        <v>0.88955735972789762</v>
      </c>
      <c r="J25" s="95"/>
    </row>
    <row r="26" spans="1:11" x14ac:dyDescent="0.2">
      <c r="A26" s="82" t="s">
        <v>23</v>
      </c>
      <c r="B26" s="83"/>
      <c r="C26" s="83"/>
      <c r="D26" s="83"/>
      <c r="E26" s="83"/>
      <c r="F26" s="83"/>
      <c r="G26" s="83"/>
      <c r="H26" s="83"/>
      <c r="I26" s="83"/>
      <c r="J26" s="84"/>
      <c r="K26" s="10"/>
    </row>
    <row r="27" spans="1:11" x14ac:dyDescent="0.2">
      <c r="A27" s="25"/>
      <c r="B27" s="11"/>
      <c r="C27" s="96" t="s">
        <v>45</v>
      </c>
      <c r="D27" s="97"/>
      <c r="E27" s="96" t="s">
        <v>86</v>
      </c>
      <c r="F27" s="97"/>
      <c r="G27" s="96" t="s">
        <v>87</v>
      </c>
      <c r="H27" s="96"/>
      <c r="I27" s="96" t="s">
        <v>24</v>
      </c>
      <c r="J27" s="98"/>
    </row>
    <row r="28" spans="1:11" ht="36" x14ac:dyDescent="0.2">
      <c r="A28" s="26" t="s">
        <v>25</v>
      </c>
      <c r="B28" s="27" t="s">
        <v>26</v>
      </c>
      <c r="C28" s="27" t="s">
        <v>37</v>
      </c>
      <c r="D28" s="27" t="s">
        <v>38</v>
      </c>
      <c r="E28" s="27" t="s">
        <v>39</v>
      </c>
      <c r="F28" s="27" t="s">
        <v>40</v>
      </c>
      <c r="G28" s="27" t="s">
        <v>41</v>
      </c>
      <c r="H28" s="27" t="s">
        <v>42</v>
      </c>
      <c r="I28" s="27" t="s">
        <v>43</v>
      </c>
      <c r="J28" s="28" t="s">
        <v>44</v>
      </c>
    </row>
    <row r="29" spans="1:11" ht="60" x14ac:dyDescent="0.2">
      <c r="A29" s="29" t="s">
        <v>57</v>
      </c>
      <c r="B29" s="29" t="s">
        <v>59</v>
      </c>
      <c r="C29" s="30">
        <v>821993</v>
      </c>
      <c r="D29" s="30">
        <v>1133307965.6700001</v>
      </c>
      <c r="E29" s="30">
        <f>200100+199250</f>
        <v>399350</v>
      </c>
      <c r="F29" s="30">
        <f>255667702+317592837.32</f>
        <v>573260539.31999993</v>
      </c>
      <c r="G29" s="30">
        <f>191681+203228</f>
        <v>394909</v>
      </c>
      <c r="H29" s="31">
        <f>283334072.45+225566033.32</f>
        <v>508900105.76999998</v>
      </c>
      <c r="I29" s="59">
        <f>Tabla1[[#This Row],[Física 
(E)]]/Tabla1[[#This Row],[Física
(C)]]</f>
        <v>0.98887942907224236</v>
      </c>
      <c r="J29" s="32">
        <f t="shared" ref="J29:J30" si="0">IF(H29&gt;0,H29/F29,0)</f>
        <v>0.88772917524317285</v>
      </c>
    </row>
    <row r="30" spans="1:11" x14ac:dyDescent="0.2">
      <c r="A30" s="33"/>
      <c r="B30" s="34"/>
      <c r="C30" s="35">
        <f t="shared" ref="C30:D30" si="1">C29</f>
        <v>821993</v>
      </c>
      <c r="D30" s="35">
        <f t="shared" si="1"/>
        <v>1133307965.6700001</v>
      </c>
      <c r="E30" s="35">
        <f>E29</f>
        <v>399350</v>
      </c>
      <c r="F30" s="35">
        <f t="shared" ref="F30:H30" si="2">F29</f>
        <v>573260539.31999993</v>
      </c>
      <c r="G30" s="35">
        <f t="shared" si="2"/>
        <v>394909</v>
      </c>
      <c r="H30" s="35">
        <f t="shared" si="2"/>
        <v>508900105.76999998</v>
      </c>
      <c r="I30" s="127">
        <f>Tabla1[[#This Row],[Física 
(E)]]/Tabla1[[#This Row],[Física
(C)]]</f>
        <v>0.98887942907224236</v>
      </c>
      <c r="J30" s="32">
        <f t="shared" si="0"/>
        <v>0.88772917524317285</v>
      </c>
    </row>
    <row r="31" spans="1:11" x14ac:dyDescent="0.2">
      <c r="A31" s="65" t="s">
        <v>27</v>
      </c>
      <c r="B31" s="66"/>
      <c r="C31" s="66"/>
      <c r="D31" s="66"/>
      <c r="E31" s="66"/>
      <c r="F31" s="66"/>
      <c r="G31" s="66"/>
      <c r="H31" s="66"/>
      <c r="I31" s="66"/>
      <c r="J31" s="67"/>
    </row>
    <row r="32" spans="1:11" x14ac:dyDescent="0.2">
      <c r="A32" s="82" t="s">
        <v>28</v>
      </c>
      <c r="B32" s="83"/>
      <c r="C32" s="83"/>
      <c r="D32" s="83"/>
      <c r="E32" s="83"/>
      <c r="F32" s="83"/>
      <c r="G32" s="83"/>
      <c r="H32" s="83"/>
      <c r="I32" s="83"/>
      <c r="J32" s="84"/>
      <c r="K32" s="10"/>
    </row>
    <row r="33" spans="1:11" x14ac:dyDescent="0.2">
      <c r="A33" s="36" t="s">
        <v>29</v>
      </c>
      <c r="B33" s="85" t="s">
        <v>57</v>
      </c>
      <c r="C33" s="85"/>
      <c r="D33" s="85"/>
      <c r="E33" s="85"/>
      <c r="F33" s="85"/>
      <c r="G33" s="85"/>
      <c r="H33" s="85"/>
      <c r="I33" s="85"/>
      <c r="J33" s="86"/>
    </row>
    <row r="34" spans="1:11" ht="24" customHeight="1" x14ac:dyDescent="0.2">
      <c r="A34" s="36" t="s">
        <v>30</v>
      </c>
      <c r="B34" s="87" t="s">
        <v>53</v>
      </c>
      <c r="C34" s="87"/>
      <c r="D34" s="87"/>
      <c r="E34" s="87"/>
      <c r="F34" s="87"/>
      <c r="G34" s="87"/>
      <c r="H34" s="87"/>
      <c r="I34" s="87"/>
      <c r="J34" s="87"/>
    </row>
    <row r="35" spans="1:11" ht="182.25" customHeight="1" x14ac:dyDescent="0.2">
      <c r="A35" s="37" t="s">
        <v>31</v>
      </c>
      <c r="B35" s="88" t="s">
        <v>88</v>
      </c>
      <c r="C35" s="88"/>
      <c r="D35" s="88"/>
      <c r="E35" s="88"/>
      <c r="F35" s="88"/>
      <c r="G35" s="88"/>
      <c r="H35" s="88"/>
      <c r="I35" s="88"/>
      <c r="J35" s="89"/>
    </row>
    <row r="36" spans="1:11" ht="48" customHeight="1" x14ac:dyDescent="0.2">
      <c r="A36" s="37" t="s">
        <v>32</v>
      </c>
      <c r="B36" s="90" t="s">
        <v>89</v>
      </c>
      <c r="C36" s="90"/>
      <c r="D36" s="90"/>
      <c r="E36" s="90"/>
      <c r="F36" s="90"/>
      <c r="G36" s="90"/>
      <c r="H36" s="90"/>
      <c r="I36" s="90"/>
      <c r="J36" s="91"/>
    </row>
    <row r="37" spans="1:11" ht="13.5" x14ac:dyDescent="0.2">
      <c r="A37" s="65" t="s">
        <v>84</v>
      </c>
      <c r="B37" s="66"/>
      <c r="C37" s="66"/>
      <c r="D37" s="66"/>
      <c r="E37" s="66"/>
      <c r="F37" s="66"/>
      <c r="G37" s="66"/>
      <c r="H37" s="66"/>
      <c r="I37" s="66"/>
      <c r="J37" s="67"/>
    </row>
    <row r="38" spans="1:11" x14ac:dyDescent="0.2">
      <c r="A38" s="68" t="s">
        <v>33</v>
      </c>
      <c r="B38" s="69"/>
      <c r="C38" s="69"/>
      <c r="D38" s="69"/>
      <c r="E38" s="69"/>
      <c r="F38" s="69"/>
      <c r="G38" s="69"/>
      <c r="H38" s="69"/>
      <c r="I38" s="69"/>
      <c r="J38" s="70"/>
      <c r="K38" s="10"/>
    </row>
    <row r="39" spans="1:11" ht="27.75" customHeight="1" x14ac:dyDescent="0.2">
      <c r="A39" s="71" t="s">
        <v>90</v>
      </c>
      <c r="B39" s="72"/>
      <c r="C39" s="72"/>
      <c r="D39" s="72"/>
      <c r="E39" s="72"/>
      <c r="F39" s="72"/>
      <c r="G39" s="72"/>
      <c r="H39" s="72"/>
      <c r="I39" s="72"/>
      <c r="J39" s="73"/>
    </row>
    <row r="40" spans="1:11" s="40" customFormat="1" x14ac:dyDescent="0.2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9"/>
    </row>
    <row r="41" spans="1:11" ht="9" customHeight="1" x14ac:dyDescent="0.2">
      <c r="A41" s="74" t="s">
        <v>85</v>
      </c>
      <c r="B41" s="74"/>
      <c r="C41" s="74"/>
      <c r="D41" s="74"/>
      <c r="E41" s="74"/>
      <c r="F41" s="74"/>
      <c r="G41" s="74"/>
      <c r="H41" s="74"/>
      <c r="I41" s="74"/>
      <c r="J41" s="74"/>
    </row>
    <row r="42" spans="1:11" ht="15.75" customHeight="1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39"/>
    </row>
    <row r="43" spans="1:11" ht="15.75" customHeight="1" x14ac:dyDescent="0.2">
      <c r="A43" s="42" t="s">
        <v>77</v>
      </c>
      <c r="B43" s="43">
        <v>1023886060</v>
      </c>
      <c r="C43" s="44"/>
      <c r="D43" s="39" t="s">
        <v>80</v>
      </c>
      <c r="E43" s="39"/>
      <c r="F43" s="39"/>
      <c r="G43" s="41"/>
      <c r="H43" s="41"/>
      <c r="I43" s="41"/>
      <c r="J43" s="41"/>
      <c r="K43" s="39"/>
    </row>
    <row r="44" spans="1:11" ht="15.75" customHeight="1" x14ac:dyDescent="0.2">
      <c r="A44" s="42" t="s">
        <v>78</v>
      </c>
      <c r="B44" s="56">
        <v>1133307965.6700001</v>
      </c>
      <c r="C44" s="41"/>
      <c r="D44" s="39" t="s">
        <v>81</v>
      </c>
      <c r="E44" s="39"/>
      <c r="F44" s="39"/>
      <c r="G44" s="41"/>
      <c r="H44" s="41"/>
      <c r="I44" s="41"/>
      <c r="J44" s="41"/>
      <c r="K44" s="39"/>
    </row>
    <row r="45" spans="1:11" ht="15.75" customHeight="1" x14ac:dyDescent="0.2">
      <c r="A45" s="42" t="s">
        <v>79</v>
      </c>
      <c r="B45" s="57">
        <v>1008142441.7</v>
      </c>
      <c r="C45" s="41"/>
      <c r="D45" s="21" t="s">
        <v>82</v>
      </c>
      <c r="E45" s="39"/>
      <c r="F45" s="39"/>
      <c r="G45" s="41"/>
      <c r="H45" s="41"/>
      <c r="I45" s="41"/>
      <c r="J45" s="41"/>
      <c r="K45" s="39"/>
    </row>
    <row r="46" spans="1:11" ht="15.75" customHeight="1" x14ac:dyDescent="0.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39"/>
    </row>
    <row r="47" spans="1:11" ht="15.75" customHeight="1" thickBot="1" x14ac:dyDescent="0.2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39"/>
    </row>
    <row r="48" spans="1:11" ht="15.75" customHeight="1" thickBot="1" x14ac:dyDescent="0.25">
      <c r="A48" s="45" t="s">
        <v>7</v>
      </c>
      <c r="B48" s="60" t="s">
        <v>61</v>
      </c>
      <c r="C48" s="61"/>
      <c r="D48" s="61"/>
      <c r="E48" s="61"/>
      <c r="F48" s="61"/>
      <c r="G48" s="61"/>
      <c r="H48" s="61"/>
      <c r="I48" s="61"/>
      <c r="J48" s="62"/>
      <c r="K48" s="46"/>
    </row>
    <row r="49" spans="1:11" ht="15.75" customHeight="1" thickBot="1" x14ac:dyDescent="0.25">
      <c r="A49" s="47" t="s">
        <v>34</v>
      </c>
      <c r="B49" s="60" t="s">
        <v>62</v>
      </c>
      <c r="C49" s="61"/>
      <c r="D49" s="61"/>
      <c r="E49" s="61"/>
      <c r="F49" s="61"/>
      <c r="G49" s="61"/>
      <c r="H49" s="61"/>
      <c r="I49" s="61"/>
      <c r="J49" s="62"/>
      <c r="K49" s="46"/>
    </row>
    <row r="50" spans="1:11" ht="15.75" customHeight="1" thickBot="1" x14ac:dyDescent="0.25">
      <c r="A50" s="47" t="s">
        <v>63</v>
      </c>
      <c r="B50" s="60" t="s">
        <v>64</v>
      </c>
      <c r="C50" s="61"/>
      <c r="D50" s="61"/>
      <c r="E50" s="61"/>
      <c r="F50" s="61"/>
      <c r="G50" s="61"/>
      <c r="H50" s="61"/>
      <c r="I50" s="61"/>
      <c r="J50" s="62"/>
      <c r="K50" s="46"/>
    </row>
    <row r="51" spans="1:11" ht="15.75" customHeight="1" thickBot="1" x14ac:dyDescent="0.2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</row>
    <row r="52" spans="1:11" ht="24.75" thickBot="1" x14ac:dyDescent="0.25">
      <c r="A52" s="1" t="s">
        <v>25</v>
      </c>
      <c r="B52" s="2"/>
      <c r="C52" s="3"/>
      <c r="D52" s="2" t="s">
        <v>65</v>
      </c>
      <c r="E52" s="2"/>
      <c r="F52" s="1" t="s">
        <v>66</v>
      </c>
      <c r="G52" s="2"/>
      <c r="H52" s="1" t="s">
        <v>67</v>
      </c>
      <c r="I52" s="2"/>
      <c r="J52" s="1" t="s">
        <v>68</v>
      </c>
      <c r="K52" s="4"/>
    </row>
    <row r="53" spans="1:11" ht="54" customHeight="1" x14ac:dyDescent="0.2">
      <c r="A53" s="63" t="s">
        <v>0</v>
      </c>
      <c r="B53" s="63" t="s">
        <v>69</v>
      </c>
      <c r="C53" s="5" t="s">
        <v>70</v>
      </c>
      <c r="D53" s="5" t="s">
        <v>71</v>
      </c>
      <c r="E53" s="5" t="s">
        <v>72</v>
      </c>
      <c r="F53" s="5" t="s">
        <v>71</v>
      </c>
      <c r="G53" s="5" t="s">
        <v>72</v>
      </c>
      <c r="H53" s="5" t="s">
        <v>71</v>
      </c>
      <c r="I53" s="5" t="s">
        <v>72</v>
      </c>
      <c r="J53" s="5" t="s">
        <v>71</v>
      </c>
      <c r="K53" s="6" t="s">
        <v>72</v>
      </c>
    </row>
    <row r="54" spans="1:11" ht="42" customHeight="1" thickBot="1" x14ac:dyDescent="0.25">
      <c r="A54" s="64"/>
      <c r="B54" s="64"/>
      <c r="C54" s="7" t="s">
        <v>73</v>
      </c>
      <c r="D54" s="7" t="s">
        <v>73</v>
      </c>
      <c r="E54" s="7" t="s">
        <v>74</v>
      </c>
      <c r="F54" s="7" t="s">
        <v>73</v>
      </c>
      <c r="G54" s="7" t="s">
        <v>74</v>
      </c>
      <c r="H54" s="7" t="s">
        <v>73</v>
      </c>
      <c r="I54" s="7" t="s">
        <v>74</v>
      </c>
      <c r="J54" s="7" t="s">
        <v>73</v>
      </c>
      <c r="K54" s="8" t="s">
        <v>74</v>
      </c>
    </row>
    <row r="55" spans="1:11" ht="48.75" thickBot="1" x14ac:dyDescent="0.25">
      <c r="A55" s="49">
        <v>1</v>
      </c>
      <c r="B55" s="58" t="s">
        <v>75</v>
      </c>
      <c r="C55" s="50" t="s">
        <v>76</v>
      </c>
      <c r="D55" s="51">
        <v>217455</v>
      </c>
      <c r="E55" s="52">
        <v>249418644</v>
      </c>
      <c r="F55" s="51">
        <v>205188</v>
      </c>
      <c r="G55" s="52">
        <v>281500500</v>
      </c>
      <c r="H55" s="51">
        <v>234236</v>
      </c>
      <c r="I55" s="52">
        <v>288667702.31999999</v>
      </c>
      <c r="J55" s="51">
        <v>212990</v>
      </c>
      <c r="K55" s="53">
        <v>284593837.31999999</v>
      </c>
    </row>
    <row r="56" spans="1:11" s="40" customFormat="1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</row>
    <row r="57" spans="1:11" s="40" customFormat="1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</row>
    <row r="58" spans="1:11" ht="16.5" customHeight="1" x14ac:dyDescent="0.2">
      <c r="A58" s="54" t="s">
        <v>77</v>
      </c>
      <c r="B58" s="43">
        <v>1023886060</v>
      </c>
      <c r="C58" s="39"/>
      <c r="D58" s="39"/>
      <c r="E58" s="39" t="s">
        <v>80</v>
      </c>
      <c r="F58" s="39"/>
      <c r="G58" s="39"/>
      <c r="H58" s="39"/>
      <c r="I58" s="39"/>
      <c r="J58" s="39"/>
      <c r="K58" s="39"/>
    </row>
    <row r="59" spans="1:11" ht="15" customHeight="1" x14ac:dyDescent="0.2">
      <c r="A59" s="54" t="s">
        <v>78</v>
      </c>
      <c r="B59" s="56">
        <v>1133307965.6700001</v>
      </c>
      <c r="C59" s="39"/>
      <c r="D59" s="39"/>
      <c r="E59" s="39" t="s">
        <v>81</v>
      </c>
      <c r="F59" s="39"/>
      <c r="G59" s="39"/>
      <c r="H59" s="39"/>
      <c r="I59" s="39"/>
      <c r="J59" s="39"/>
      <c r="K59" s="39"/>
    </row>
    <row r="60" spans="1:11" x14ac:dyDescent="0.2">
      <c r="A60" s="54" t="s">
        <v>79</v>
      </c>
      <c r="B60" s="57">
        <v>1008142441.7</v>
      </c>
      <c r="C60" s="39"/>
      <c r="D60" s="39"/>
      <c r="E60" s="21" t="s">
        <v>82</v>
      </c>
      <c r="F60" s="39"/>
      <c r="G60" s="39"/>
      <c r="H60" s="39"/>
      <c r="I60" s="39"/>
      <c r="J60" s="39"/>
      <c r="K60" s="39"/>
    </row>
    <row r="61" spans="1:11" x14ac:dyDescent="0.2">
      <c r="C61" s="39"/>
      <c r="D61" s="39"/>
      <c r="E61" s="39"/>
      <c r="F61" s="39"/>
      <c r="G61" s="39"/>
      <c r="I61" s="39"/>
      <c r="J61" s="39"/>
      <c r="K61" s="39"/>
    </row>
    <row r="62" spans="1:11" x14ac:dyDescent="0.2">
      <c r="C62" s="39"/>
      <c r="D62" s="39"/>
      <c r="E62" s="39"/>
      <c r="F62" s="39"/>
      <c r="G62" s="39"/>
      <c r="H62" s="39"/>
      <c r="I62" s="39"/>
      <c r="J62" s="39"/>
      <c r="K62" s="39"/>
    </row>
    <row r="63" spans="1:11" x14ac:dyDescent="0.2">
      <c r="G63" s="55"/>
    </row>
  </sheetData>
  <mergeCells count="53"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B48:J48"/>
    <mergeCell ref="B49:J49"/>
    <mergeCell ref="B50:J50"/>
    <mergeCell ref="A53:A54"/>
    <mergeCell ref="B53:B54"/>
  </mergeCells>
  <phoneticPr fontId="2" type="noConversion"/>
  <dataValidations xWindow="671" yWindow="644" count="15">
    <dataValidation allowBlank="1" showInputMessage="1" showErrorMessage="1" prompt="Monto ejecutado en el trimestre" sqref="H28"/>
    <dataValidation allowBlank="1" showInputMessage="1" showErrorMessage="1" prompt="Meta alcanzada en el trimestre" sqref="G28"/>
    <dataValidation allowBlank="1" showInputMessage="1" showErrorMessage="1" prompt="Monto presupuestado para el producto" sqref="F28 D28 C30:H30"/>
    <dataValidation allowBlank="1" showInputMessage="1" showErrorMessage="1" prompt="Meta anual del indicador" sqref="E28 C28"/>
    <dataValidation allowBlank="1" showInputMessage="1" showErrorMessage="1" prompt="Nombre del indicador" sqref="B28 B30"/>
    <dataValidation allowBlank="1" showInputMessage="1" showErrorMessage="1" prompt="Nombre de cada producto" sqref="A28 A30"/>
    <dataValidation allowBlank="1" showInputMessage="1" showErrorMessage="1" prompt="¿En qué consiste el programa?" sqref="B19:J19 B34:J34"/>
    <dataValidation allowBlank="1" showInputMessage="1" showErrorMessage="1" prompt="Presupuesto del programa" sqref="A25:C25 F25 B43:C43 B58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Nombre del producto" sqref="B33:J33 A29:I29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25" right="0.25" top="0.75" bottom="0.75" header="0.3" footer="0.3"/>
  <pageSetup scale="7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Deisy Rodriguez</cp:lastModifiedBy>
  <cp:lastPrinted>2022-03-28T19:30:14Z</cp:lastPrinted>
  <dcterms:created xsi:type="dcterms:W3CDTF">2021-03-22T15:50:10Z</dcterms:created>
  <dcterms:modified xsi:type="dcterms:W3CDTF">2025-01-08T19:57:50Z</dcterms:modified>
</cp:coreProperties>
</file>