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ÑO 2025\PRESUPUESTO\JUNIO 2025\"/>
    </mc:Choice>
  </mc:AlternateContent>
  <bookViews>
    <workbookView xWindow="0" yWindow="0" windowWidth="19200" windowHeight="11475" activeTab="1"/>
  </bookViews>
  <sheets>
    <sheet name="P1 Presupuesto Aprobado" sheetId="1" r:id="rId1"/>
    <sheet name="P2 Presupuesto Aprobado-Ejec " sheetId="2" r:id="rId2"/>
    <sheet name="Hoja1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F13" i="2" l="1"/>
  <c r="C18" i="1" l="1"/>
  <c r="E12" i="2" l="1"/>
  <c r="F12" i="2"/>
  <c r="G12" i="2"/>
  <c r="H12" i="2"/>
  <c r="I12" i="2"/>
  <c r="J12" i="2"/>
  <c r="K12" i="2"/>
  <c r="L12" i="2"/>
  <c r="M12" i="2"/>
  <c r="N12" i="2"/>
  <c r="O12" i="2"/>
  <c r="D12" i="2"/>
  <c r="E54" i="2" l="1"/>
  <c r="F54" i="2"/>
  <c r="G54" i="2"/>
  <c r="H54" i="2"/>
  <c r="I54" i="2"/>
  <c r="J54" i="2"/>
  <c r="K54" i="2"/>
  <c r="L54" i="2"/>
  <c r="M54" i="2"/>
  <c r="N54" i="2"/>
  <c r="O54" i="2"/>
  <c r="P12" i="2"/>
  <c r="P13" i="2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D38" i="2"/>
  <c r="P38" i="2" s="1"/>
  <c r="D18" i="2"/>
  <c r="C54" i="1"/>
  <c r="C28" i="1"/>
  <c r="C12" i="1"/>
  <c r="B54" i="2"/>
  <c r="B46" i="2"/>
  <c r="B38" i="2"/>
  <c r="B28" i="2"/>
  <c r="B18" i="2"/>
  <c r="B12" i="2"/>
  <c r="B54" i="1"/>
  <c r="B46" i="1"/>
  <c r="B38" i="1"/>
  <c r="B28" i="1"/>
  <c r="B18" i="1"/>
  <c r="B12" i="1"/>
  <c r="B11" i="1" s="1"/>
  <c r="B11" i="2" l="1"/>
  <c r="C11" i="1"/>
  <c r="O28" i="2"/>
  <c r="O18" i="2"/>
  <c r="M28" i="2" l="1"/>
  <c r="M18" i="2"/>
  <c r="M11" i="2" l="1"/>
  <c r="L28" i="2"/>
  <c r="L18" i="2"/>
  <c r="N28" i="2"/>
  <c r="N18" i="2"/>
  <c r="C64" i="1"/>
  <c r="C85" i="1" l="1"/>
  <c r="K28" i="2" l="1"/>
  <c r="K18" i="2"/>
  <c r="K11" i="2" l="1"/>
  <c r="K85" i="2"/>
  <c r="J18" i="2"/>
  <c r="I18" i="2"/>
  <c r="J28" i="2"/>
  <c r="I28" i="2" l="1"/>
  <c r="H18" i="2" l="1"/>
  <c r="H28" i="2"/>
  <c r="G18" i="2" l="1"/>
  <c r="G28" i="2"/>
  <c r="H11" i="2"/>
  <c r="I11" i="2"/>
  <c r="J11" i="2"/>
  <c r="G11" i="2" l="1"/>
  <c r="G85" i="2"/>
  <c r="H85" i="2"/>
  <c r="I85" i="2"/>
  <c r="J85" i="2"/>
  <c r="M85" i="2"/>
  <c r="D54" i="2"/>
  <c r="D28" i="2"/>
  <c r="E28" i="2"/>
  <c r="F28" i="2"/>
  <c r="E18" i="2"/>
  <c r="E11" i="2" s="1"/>
  <c r="F18" i="2"/>
  <c r="P28" i="2" l="1"/>
  <c r="E85" i="2"/>
  <c r="P18" i="2"/>
  <c r="D85" i="2"/>
  <c r="F85" i="2"/>
  <c r="D11" i="2"/>
  <c r="F11" i="2"/>
  <c r="C72" i="1"/>
  <c r="C71" i="1" s="1"/>
  <c r="C70" i="1" s="1"/>
  <c r="C69" i="1" s="1"/>
  <c r="C68" i="1" s="1"/>
  <c r="C67" i="1" s="1"/>
  <c r="C66" i="1" s="1"/>
  <c r="C85" i="2" l="1"/>
  <c r="B64" i="1" l="1"/>
  <c r="B85" i="2" l="1"/>
  <c r="B76" i="2"/>
  <c r="B85" i="1" l="1"/>
  <c r="N11" i="2" l="1"/>
  <c r="N85" i="2"/>
  <c r="L11" i="2"/>
  <c r="L85" i="2"/>
  <c r="O11" i="2" l="1"/>
  <c r="P54" i="2"/>
  <c r="P85" i="2" s="1"/>
  <c r="O85" i="2"/>
  <c r="P11" i="2" l="1"/>
</calcChain>
</file>

<file path=xl/sharedStrings.xml><?xml version="1.0" encoding="utf-8"?>
<sst xmlns="http://schemas.openxmlformats.org/spreadsheetml/2006/main" count="189" uniqueCount="104">
  <si>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</si>
  <si>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</si>
  <si>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</si>
  <si>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</si>
  <si>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</si>
  <si>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</si>
  <si>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</si>
  <si>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</si>
  <si>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</si>
  <si>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</si>
  <si>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</si>
  <si>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</si>
  <si>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</si>
  <si>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</si>
  <si>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</si>
  <si>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</si>
  <si>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</si>
  <si>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</si>
  <si>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</si>
  <si>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</si>
  <si>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</si>
  <si>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</si>
  <si>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</si>
  <si>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</si>
  <si>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</si>
  <si>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</si>
  <si>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</si>
  <si>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</si>
  <si>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</si>
  <si>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</si>
  <si>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</si>
  <si>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</si>
  <si>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</si>
  <si>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</si>
  <si>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</si>
  <si>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</si>
  <si>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</si>
  <si>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</si>
  <si>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</si>
  <si>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</si>
  <si>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</si>
  <si>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</si>
  <si>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</si>
  <si>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</si>
  <si>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</si>
  <si>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</si>
  <si>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</si>
  <si>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</si>
  <si>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</si>
  <si>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</si>
  <si>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</si>
  <si>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</si>
  <si>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</si>
  <si>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</si>
  <si>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</si>
  <si>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</si>
  <si>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</si>
  <si>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</si>
  <si>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</si>
  <si>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</si>
  <si>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</si>
  <si>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</si>
  <si>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</si>
  <si>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</si>
  <si>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</si>
  <si>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</si>
  <si>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</si>
  <si>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</si>
  <si>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</si>
  <si>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</si>
  <si>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</si>
  <si>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</si>
  <si>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</si>
  <si>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</si>
  <si>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</si>
  <si>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</si>
  <si>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</si>
  <si>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</si>
  <si>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</si>
  <si>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</si>
  <si>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</si>
  <si>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</si>
  <si>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</si>
  <si>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</si>
  <si>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</si>
  <si>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</si>
  <si>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</si>
  <si>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</si>
  <si>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</si>
  <si>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</si>
  <si>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</si>
  <si>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</si>
  <si>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</si>
  <si>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 xml:space="preserve">SERVICIO NACIONAL DE SALUD </t>
  </si>
  <si>
    <t>SNS</t>
  </si>
  <si>
    <t xml:space="preserve">Presupuesto de Gastos y Aplicaciones Financieras </t>
  </si>
  <si>
    <t>Fuente: SIGEF</t>
  </si>
  <si>
    <t>Deisy María Rodríguez</t>
  </si>
  <si>
    <t>Tecnico Presupuesto</t>
  </si>
  <si>
    <t>033-0650560</t>
  </si>
  <si>
    <t xml:space="preserve"> </t>
  </si>
  <si>
    <t xml:space="preserve"> AÑO 2025</t>
  </si>
  <si>
    <t>MAYO AÑO 2025</t>
  </si>
  <si>
    <t>Licdo. Adriel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</si>
</sst>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43" fontId="3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10" xfId="0" applyFont="1" applyBorder="1" applyAlignment="1">
      <alignment vertical="center" wrapText="1" readingOrder="1"/>
    </xf>
    <xf numFmtId="43" fontId="0" fillId="0" borderId="0" xfId="1" applyFont="1"/>
    <xf numFmtId="0" fontId="0" fillId="0" borderId="0" xfId="0" applyAlignment="1"/>
    <xf numFmtId="43" fontId="0" fillId="0" borderId="0" xfId="1" applyFont="1" applyAlignment="1">
      <alignment vertical="center" wrapText="1"/>
    </xf>
    <xf numFmtId="43" fontId="2" fillId="2" borderId="2" xfId="1" applyFont="1" applyFill="1" applyBorder="1"/>
    <xf numFmtId="0" fontId="8" fillId="0" borderId="0" xfId="0" applyFont="1" applyBorder="1" applyAlignment="1">
      <alignment vertical="center" wrapText="1"/>
    </xf>
    <xf numFmtId="43" fontId="10" fillId="0" borderId="0" xfId="1" applyFont="1" applyAlignment="1">
      <alignment vertical="center" wrapText="1"/>
    </xf>
    <xf numFmtId="43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1247619</xdr:colOff>
      <xdr:row>3</xdr:row>
      <xdr:rowOff>152400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228600</xdr:rowOff>
    </xdr:from>
    <xdr:to>
      <xdr:col>4</xdr:col>
      <xdr:colOff>420292</xdr:colOff>
      <xdr:row>3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0" y="466725"/>
          <a:ext cx="2268142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0</xdr:col>
      <xdr:colOff>514350</xdr:colOff>
      <xdr:row>0</xdr:row>
      <xdr:rowOff>180975</xdr:rowOff>
    </xdr:from>
    <xdr:to>
      <xdr:col>0</xdr:col>
      <xdr:colOff>1761969</xdr:colOff>
      <xdr:row>4</xdr:row>
      <xdr:rowOff>142875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80975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742950</xdr:colOff>
      <xdr:row>2</xdr:row>
      <xdr:rowOff>114301</xdr:rowOff>
    </xdr:from>
    <xdr:to>
      <xdr:col>14</xdr:col>
      <xdr:colOff>981075</xdr:colOff>
      <xdr:row>5</xdr:row>
      <xdr:rowOff>66676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9350" y="495301"/>
          <a:ext cx="21907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zoomScaleNormal="100" workbookViewId="0">
      <selection activeCell="C12" sqref="C12:C84"/>
    </sheetView>
  </sheetViews>
  <sheetFormatPr baseColWidth="10" defaultColWidth="11.42578125" defaultRowHeight="15" x14ac:dyDescent="0.25"/>
  <cols>
    <col min="1" max="1" width="45.7109375" customWidth="1"/>
    <col min="2" max="2" width="17.5703125" customWidth="1"/>
    <col min="3" max="3" width="16.7109375" customWidth="1"/>
  </cols>
  <sheetData>
    <row r="1" spans="1:14" ht="18.75" x14ac:dyDescent="0.25">
      <c r="A1" s="39" t="s">
        <v>93</v>
      </c>
      <c r="B1" s="39"/>
      <c r="C1" s="39"/>
    </row>
    <row r="2" spans="1:14" ht="18.75" x14ac:dyDescent="0.25">
      <c r="A2" s="39" t="s">
        <v>94</v>
      </c>
      <c r="B2" s="39"/>
      <c r="C2" s="39"/>
    </row>
    <row r="3" spans="1:14" ht="28.5" customHeight="1" x14ac:dyDescent="0.25">
      <c r="A3" s="39" t="s">
        <v>102</v>
      </c>
      <c r="B3" s="39"/>
      <c r="C3" s="39"/>
      <c r="D3" s="1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40" t="s">
        <v>95</v>
      </c>
      <c r="B4" s="40"/>
      <c r="C4" s="40"/>
      <c r="D4" s="18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38"/>
      <c r="B5" s="38"/>
      <c r="C5" s="38"/>
      <c r="D5" s="17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D6" s="16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41" t="s">
        <v>76</v>
      </c>
      <c r="B7" s="42"/>
      <c r="C7" s="4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5" t="s">
        <v>66</v>
      </c>
      <c r="B9" s="36" t="s">
        <v>92</v>
      </c>
      <c r="C9" s="36" t="s">
        <v>91</v>
      </c>
      <c r="D9" s="7"/>
    </row>
    <row r="10" spans="1:14" ht="23.25" customHeight="1" x14ac:dyDescent="0.25">
      <c r="A10" s="35"/>
      <c r="B10" s="37"/>
      <c r="C10" s="37"/>
      <c r="D10" s="7"/>
    </row>
    <row r="11" spans="1:14" x14ac:dyDescent="0.25">
      <c r="A11" s="1" t="s">
        <v>0</v>
      </c>
      <c r="B11" s="20">
        <f>+B12+B18+B28+B38+B46+B54+B64+B69+B72</f>
        <v>1147268808</v>
      </c>
      <c r="C11" s="20">
        <f>+C12+C18+C28+C38+C46+C54+C64+C69+C72</f>
        <v>1238724242.5599997</v>
      </c>
      <c r="D11" s="7"/>
    </row>
    <row r="12" spans="1:14" x14ac:dyDescent="0.25">
      <c r="A12" s="3" t="s">
        <v>1</v>
      </c>
      <c r="B12" s="33">
        <f>+B13+B14+B15+B16+B17</f>
        <v>602847379</v>
      </c>
      <c r="C12" s="33">
        <f>+C13+C14+C15+C16+C17</f>
        <v>670808466.17999995</v>
      </c>
      <c r="D12" s="7"/>
    </row>
    <row r="13" spans="1:14" x14ac:dyDescent="0.25">
      <c r="A13" s="5" t="s">
        <v>2</v>
      </c>
      <c r="B13" s="22">
        <v>464874510</v>
      </c>
      <c r="C13" s="22">
        <v>541653453.17999995</v>
      </c>
      <c r="D13" s="7"/>
    </row>
    <row r="14" spans="1:14" x14ac:dyDescent="0.25">
      <c r="A14" s="5" t="s">
        <v>3</v>
      </c>
      <c r="B14" s="22">
        <v>72203270</v>
      </c>
      <c r="C14" s="22">
        <v>60491270</v>
      </c>
      <c r="D14" s="7"/>
    </row>
    <row r="15" spans="1:14" x14ac:dyDescent="0.25">
      <c r="A15" s="5" t="s">
        <v>4</v>
      </c>
      <c r="B15" s="22">
        <v>0</v>
      </c>
      <c r="C15" s="22">
        <v>0</v>
      </c>
      <c r="D15" s="7"/>
    </row>
    <row r="16" spans="1:14" x14ac:dyDescent="0.25">
      <c r="A16" s="5" t="s">
        <v>5</v>
      </c>
      <c r="B16" s="22">
        <v>0</v>
      </c>
      <c r="C16" s="22">
        <v>0</v>
      </c>
      <c r="D16" s="7"/>
    </row>
    <row r="17" spans="1:4" x14ac:dyDescent="0.25">
      <c r="A17" s="5" t="s">
        <v>6</v>
      </c>
      <c r="B17" s="22">
        <v>65769599</v>
      </c>
      <c r="C17" s="22">
        <v>68663743</v>
      </c>
      <c r="D17" s="7"/>
    </row>
    <row r="18" spans="1:4" x14ac:dyDescent="0.25">
      <c r="A18" s="3" t="s">
        <v>7</v>
      </c>
      <c r="B18" s="23">
        <f>+B19+B20+B21+B22+B23+B24+B25+B26+B27</f>
        <v>35866078</v>
      </c>
      <c r="C18" s="23">
        <f>+C19+C20+C21+C22+C23+C24+C25+C26+C27</f>
        <v>56404333.899999999</v>
      </c>
      <c r="D18" s="7"/>
    </row>
    <row r="19" spans="1:4" x14ac:dyDescent="0.25">
      <c r="A19" s="5" t="s">
        <v>8</v>
      </c>
      <c r="B19" s="22">
        <v>6735000</v>
      </c>
      <c r="C19" s="22">
        <v>6735000</v>
      </c>
      <c r="D19" s="7"/>
    </row>
    <row r="20" spans="1:4" x14ac:dyDescent="0.25">
      <c r="A20" s="5" t="s">
        <v>9</v>
      </c>
      <c r="B20" s="22">
        <v>566500</v>
      </c>
      <c r="C20" s="22">
        <v>566500</v>
      </c>
      <c r="D20" s="7"/>
    </row>
    <row r="21" spans="1:4" x14ac:dyDescent="0.25">
      <c r="A21" s="5" t="s">
        <v>10</v>
      </c>
      <c r="B21" s="22">
        <v>0</v>
      </c>
      <c r="C21" s="22">
        <v>0</v>
      </c>
      <c r="D21" s="7"/>
    </row>
    <row r="22" spans="1:4" x14ac:dyDescent="0.25">
      <c r="A22" s="5" t="s">
        <v>11</v>
      </c>
      <c r="B22" s="22">
        <v>600000</v>
      </c>
      <c r="C22" s="22">
        <v>900000</v>
      </c>
      <c r="D22" s="7"/>
    </row>
    <row r="23" spans="1:4" x14ac:dyDescent="0.25">
      <c r="A23" s="5" t="s">
        <v>12</v>
      </c>
      <c r="B23" s="22">
        <v>3360000</v>
      </c>
      <c r="C23" s="22">
        <v>6360000</v>
      </c>
    </row>
    <row r="24" spans="1:4" x14ac:dyDescent="0.25">
      <c r="A24" s="5" t="s">
        <v>13</v>
      </c>
      <c r="B24" s="22">
        <v>250000</v>
      </c>
      <c r="C24" s="22">
        <v>300000</v>
      </c>
    </row>
    <row r="25" spans="1:4" x14ac:dyDescent="0.25">
      <c r="A25" s="5" t="s">
        <v>14</v>
      </c>
      <c r="B25" s="22">
        <v>18079844</v>
      </c>
      <c r="C25" s="22">
        <v>29274844</v>
      </c>
    </row>
    <row r="26" spans="1:4" x14ac:dyDescent="0.25">
      <c r="A26" s="5" t="s">
        <v>15</v>
      </c>
      <c r="B26" s="22">
        <v>6224734</v>
      </c>
      <c r="C26" s="22">
        <v>12217989.9</v>
      </c>
    </row>
    <row r="27" spans="1:4" x14ac:dyDescent="0.25">
      <c r="A27" s="5" t="s">
        <v>16</v>
      </c>
      <c r="B27" s="22">
        <v>50000</v>
      </c>
      <c r="C27" s="22">
        <v>50000</v>
      </c>
    </row>
    <row r="28" spans="1:4" x14ac:dyDescent="0.25">
      <c r="A28" s="3" t="s">
        <v>17</v>
      </c>
      <c r="B28" s="23">
        <f>+B29+B30+B31+B32+B33+B34+B35+B36+B37</f>
        <v>484054580</v>
      </c>
      <c r="C28" s="23">
        <f>+C29+C30+C31+C32+C33+C34+C35+C36+C37</f>
        <v>463885248.87</v>
      </c>
    </row>
    <row r="29" spans="1:4" x14ac:dyDescent="0.25">
      <c r="A29" s="5" t="s">
        <v>18</v>
      </c>
      <c r="B29" s="22">
        <v>18153424</v>
      </c>
      <c r="C29" s="22">
        <v>18153424</v>
      </c>
    </row>
    <row r="30" spans="1:4" x14ac:dyDescent="0.25">
      <c r="A30" s="5" t="s">
        <v>19</v>
      </c>
      <c r="B30" s="22">
        <v>1037920</v>
      </c>
      <c r="C30" s="22">
        <v>2445920</v>
      </c>
    </row>
    <row r="31" spans="1:4" x14ac:dyDescent="0.25">
      <c r="A31" s="5" t="s">
        <v>20</v>
      </c>
      <c r="B31" s="22">
        <v>13121134</v>
      </c>
      <c r="C31" s="22">
        <v>14359283.960000001</v>
      </c>
    </row>
    <row r="32" spans="1:4" x14ac:dyDescent="0.25">
      <c r="A32" s="5" t="s">
        <v>21</v>
      </c>
      <c r="B32" s="22">
        <v>170101917</v>
      </c>
      <c r="C32" s="22">
        <v>139636058.47999999</v>
      </c>
    </row>
    <row r="33" spans="1:3" x14ac:dyDescent="0.25">
      <c r="A33" s="5" t="s">
        <v>22</v>
      </c>
      <c r="B33" s="22">
        <v>446992</v>
      </c>
      <c r="C33" s="22">
        <v>446992</v>
      </c>
    </row>
    <row r="34" spans="1:3" x14ac:dyDescent="0.25">
      <c r="A34" s="5" t="s">
        <v>23</v>
      </c>
      <c r="B34" s="22">
        <v>639743</v>
      </c>
      <c r="C34" s="22">
        <v>2480739.83</v>
      </c>
    </row>
    <row r="35" spans="1:3" x14ac:dyDescent="0.25">
      <c r="A35" s="5" t="s">
        <v>24</v>
      </c>
      <c r="B35" s="22">
        <v>87438519</v>
      </c>
      <c r="C35" s="22">
        <v>89829324.5</v>
      </c>
    </row>
    <row r="36" spans="1:3" x14ac:dyDescent="0.25">
      <c r="A36" s="5" t="s">
        <v>25</v>
      </c>
      <c r="B36" s="30">
        <v>0</v>
      </c>
      <c r="C36" s="30">
        <v>0</v>
      </c>
    </row>
    <row r="37" spans="1:3" x14ac:dyDescent="0.25">
      <c r="A37" s="5" t="s">
        <v>26</v>
      </c>
      <c r="B37" s="25">
        <v>193114931</v>
      </c>
      <c r="C37" s="25">
        <v>196533506.09999999</v>
      </c>
    </row>
    <row r="38" spans="1:3" x14ac:dyDescent="0.25">
      <c r="A38" s="3" t="s">
        <v>27</v>
      </c>
      <c r="B38" s="26">
        <f>+B39+B40+B41+B42+B43+B44+B45</f>
        <v>0</v>
      </c>
      <c r="C38" s="26">
        <v>0</v>
      </c>
    </row>
    <row r="39" spans="1:3" x14ac:dyDescent="0.25">
      <c r="A39" s="5" t="s">
        <v>28</v>
      </c>
      <c r="B39" s="24">
        <v>0</v>
      </c>
      <c r="C39" s="24">
        <v>0</v>
      </c>
    </row>
    <row r="40" spans="1:3" x14ac:dyDescent="0.25">
      <c r="A40" s="5" t="s">
        <v>29</v>
      </c>
      <c r="B40" s="24">
        <v>0</v>
      </c>
      <c r="C40" s="24">
        <v>0</v>
      </c>
    </row>
    <row r="41" spans="1:3" x14ac:dyDescent="0.25">
      <c r="A41" s="5" t="s">
        <v>30</v>
      </c>
      <c r="B41" s="24">
        <v>0</v>
      </c>
      <c r="C41" s="24">
        <v>0</v>
      </c>
    </row>
    <row r="42" spans="1:3" x14ac:dyDescent="0.25">
      <c r="A42" s="5" t="s">
        <v>31</v>
      </c>
      <c r="B42" s="24">
        <v>0</v>
      </c>
      <c r="C42" s="24">
        <v>0</v>
      </c>
    </row>
    <row r="43" spans="1:3" x14ac:dyDescent="0.25">
      <c r="A43" s="5" t="s">
        <v>32</v>
      </c>
      <c r="B43" s="24">
        <v>0</v>
      </c>
      <c r="C43" s="24">
        <v>0</v>
      </c>
    </row>
    <row r="44" spans="1:3" x14ac:dyDescent="0.25">
      <c r="A44" s="5" t="s">
        <v>33</v>
      </c>
      <c r="B44" s="24">
        <v>0</v>
      </c>
      <c r="C44" s="24">
        <v>0</v>
      </c>
    </row>
    <row r="45" spans="1:3" x14ac:dyDescent="0.25">
      <c r="A45" s="5" t="s">
        <v>34</v>
      </c>
      <c r="B45" s="24">
        <v>0</v>
      </c>
      <c r="C45" s="24">
        <v>0</v>
      </c>
    </row>
    <row r="46" spans="1:3" x14ac:dyDescent="0.25">
      <c r="A46" s="5" t="s">
        <v>35</v>
      </c>
      <c r="B46" s="26">
        <f>+B47+B48+B49+B50+B51+B52+B53</f>
        <v>0</v>
      </c>
      <c r="C46" s="26">
        <v>0</v>
      </c>
    </row>
    <row r="47" spans="1:3" x14ac:dyDescent="0.25">
      <c r="A47" s="3" t="s">
        <v>36</v>
      </c>
      <c r="B47" s="24">
        <v>0</v>
      </c>
      <c r="C47" s="24">
        <v>0</v>
      </c>
    </row>
    <row r="48" spans="1:3" x14ac:dyDescent="0.25">
      <c r="A48" s="5" t="s">
        <v>37</v>
      </c>
      <c r="B48" s="24">
        <v>0</v>
      </c>
      <c r="C48" s="24">
        <v>0</v>
      </c>
    </row>
    <row r="49" spans="1:3" x14ac:dyDescent="0.25">
      <c r="A49" s="5" t="s">
        <v>38</v>
      </c>
      <c r="B49" s="24">
        <v>0</v>
      </c>
      <c r="C49" s="24">
        <v>0</v>
      </c>
    </row>
    <row r="50" spans="1:3" x14ac:dyDescent="0.25">
      <c r="A50" s="5" t="s">
        <v>39</v>
      </c>
      <c r="B50" s="24">
        <v>0</v>
      </c>
      <c r="C50" s="24">
        <v>0</v>
      </c>
    </row>
    <row r="51" spans="1:3" x14ac:dyDescent="0.25">
      <c r="A51" s="5" t="s">
        <v>40</v>
      </c>
      <c r="B51" s="24">
        <v>0</v>
      </c>
      <c r="C51" s="24">
        <v>0</v>
      </c>
    </row>
    <row r="52" spans="1:3" x14ac:dyDescent="0.25">
      <c r="A52" s="5" t="s">
        <v>41</v>
      </c>
      <c r="B52" s="24">
        <v>0</v>
      </c>
      <c r="C52" s="24">
        <v>0</v>
      </c>
    </row>
    <row r="53" spans="1:3" x14ac:dyDescent="0.25">
      <c r="A53" s="5" t="s">
        <v>42</v>
      </c>
      <c r="B53" s="24">
        <v>0</v>
      </c>
      <c r="C53" s="24">
        <v>0</v>
      </c>
    </row>
    <row r="54" spans="1:3" x14ac:dyDescent="0.25">
      <c r="A54" s="3" t="s">
        <v>43</v>
      </c>
      <c r="B54" s="23">
        <f>+B55+B56+B57+B58+B59+B60+B61+B62+B63</f>
        <v>24500771</v>
      </c>
      <c r="C54" s="23">
        <f>+C55+C56+C57+C58+C59+C60+C61+C62+C63</f>
        <v>47626193.609999999</v>
      </c>
    </row>
    <row r="55" spans="1:3" x14ac:dyDescent="0.25">
      <c r="A55" s="5" t="s">
        <v>44</v>
      </c>
      <c r="B55" s="22">
        <v>4142100</v>
      </c>
      <c r="C55" s="22">
        <v>6729464.8600000003</v>
      </c>
    </row>
    <row r="56" spans="1:3" x14ac:dyDescent="0.25">
      <c r="A56" s="5" t="s">
        <v>45</v>
      </c>
      <c r="B56" s="22">
        <v>70400</v>
      </c>
      <c r="C56" s="22">
        <v>156400</v>
      </c>
    </row>
    <row r="57" spans="1:3" x14ac:dyDescent="0.25">
      <c r="A57" s="5" t="s">
        <v>46</v>
      </c>
      <c r="B57" s="22">
        <v>18268885</v>
      </c>
      <c r="C57" s="22">
        <v>13268885</v>
      </c>
    </row>
    <row r="58" spans="1:3" x14ac:dyDescent="0.25">
      <c r="A58" s="5" t="s">
        <v>47</v>
      </c>
      <c r="B58" s="22">
        <v>27000</v>
      </c>
      <c r="C58" s="22">
        <v>27000</v>
      </c>
    </row>
    <row r="59" spans="1:3" x14ac:dyDescent="0.25">
      <c r="A59" s="5" t="s">
        <v>48</v>
      </c>
      <c r="B59" s="22">
        <v>504386</v>
      </c>
      <c r="C59" s="22">
        <v>25956443.75</v>
      </c>
    </row>
    <row r="60" spans="1:3" x14ac:dyDescent="0.25">
      <c r="A60" s="5" t="s">
        <v>49</v>
      </c>
      <c r="B60" s="22">
        <v>1488000</v>
      </c>
      <c r="C60" s="22">
        <v>1488000</v>
      </c>
    </row>
    <row r="61" spans="1:3" x14ac:dyDescent="0.25">
      <c r="A61" s="5" t="s">
        <v>50</v>
      </c>
      <c r="B61" s="22">
        <v>0</v>
      </c>
      <c r="C61" s="22">
        <v>0</v>
      </c>
    </row>
    <row r="62" spans="1:3" x14ac:dyDescent="0.25">
      <c r="A62" s="5" t="s">
        <v>51</v>
      </c>
      <c r="B62" s="22">
        <v>0</v>
      </c>
      <c r="C62" s="22">
        <v>0</v>
      </c>
    </row>
    <row r="63" spans="1:3" x14ac:dyDescent="0.25">
      <c r="A63" s="5" t="s">
        <v>52</v>
      </c>
      <c r="B63" s="22">
        <v>0</v>
      </c>
      <c r="C63" s="22">
        <v>0</v>
      </c>
    </row>
    <row r="64" spans="1:3" x14ac:dyDescent="0.25">
      <c r="A64" s="3" t="s">
        <v>53</v>
      </c>
      <c r="B64" s="23">
        <f>+B65+B66+B67+B68</f>
        <v>0</v>
      </c>
      <c r="C64" s="23">
        <f>+C65</f>
        <v>0</v>
      </c>
    </row>
    <row r="65" spans="1:3" x14ac:dyDescent="0.25">
      <c r="A65" s="5" t="s">
        <v>54</v>
      </c>
      <c r="B65" s="21"/>
      <c r="C65" s="21"/>
    </row>
    <row r="66" spans="1:3" x14ac:dyDescent="0.25">
      <c r="A66" s="5" t="s">
        <v>55</v>
      </c>
      <c r="B66" s="6">
        <v>0</v>
      </c>
      <c r="C66" s="23">
        <f t="shared" ref="C66:C68" si="0">+C67+C68+C69+C70</f>
        <v>0</v>
      </c>
    </row>
    <row r="67" spans="1:3" x14ac:dyDescent="0.25">
      <c r="A67" s="5" t="s">
        <v>56</v>
      </c>
      <c r="B67" s="6">
        <v>0</v>
      </c>
      <c r="C67" s="23">
        <f t="shared" si="0"/>
        <v>0</v>
      </c>
    </row>
    <row r="68" spans="1:3" x14ac:dyDescent="0.25">
      <c r="A68" s="5" t="s">
        <v>57</v>
      </c>
      <c r="B68" s="6">
        <v>0</v>
      </c>
      <c r="C68" s="23">
        <f t="shared" si="0"/>
        <v>0</v>
      </c>
    </row>
    <row r="69" spans="1:3" x14ac:dyDescent="0.25">
      <c r="A69" s="3" t="s">
        <v>58</v>
      </c>
      <c r="B69" s="4">
        <v>0</v>
      </c>
      <c r="C69" s="26">
        <f>+C70+C71</f>
        <v>0</v>
      </c>
    </row>
    <row r="70" spans="1:3" x14ac:dyDescent="0.25">
      <c r="A70" s="5" t="s">
        <v>59</v>
      </c>
      <c r="B70" s="6">
        <v>0</v>
      </c>
      <c r="C70" s="23">
        <f t="shared" ref="C70:C71" si="1">+C71+C72+C73+C74</f>
        <v>0</v>
      </c>
    </row>
    <row r="71" spans="1:3" x14ac:dyDescent="0.25">
      <c r="A71" s="5" t="s">
        <v>60</v>
      </c>
      <c r="B71" s="6">
        <v>0</v>
      </c>
      <c r="C71" s="23">
        <f t="shared" si="1"/>
        <v>0</v>
      </c>
    </row>
    <row r="72" spans="1:3" x14ac:dyDescent="0.25">
      <c r="A72" s="3" t="s">
        <v>61</v>
      </c>
      <c r="B72" s="4">
        <v>0</v>
      </c>
      <c r="C72" s="26">
        <f>+C73+C74+C75</f>
        <v>0</v>
      </c>
    </row>
    <row r="73" spans="1:3" x14ac:dyDescent="0.25">
      <c r="A73" s="5" t="s">
        <v>62</v>
      </c>
      <c r="B73" s="6">
        <v>0</v>
      </c>
      <c r="C73" s="24">
        <v>0</v>
      </c>
    </row>
    <row r="74" spans="1:3" x14ac:dyDescent="0.25">
      <c r="A74" s="5" t="s">
        <v>63</v>
      </c>
      <c r="B74" s="6">
        <v>0</v>
      </c>
      <c r="C74" s="24">
        <v>0</v>
      </c>
    </row>
    <row r="75" spans="1:3" x14ac:dyDescent="0.25">
      <c r="A75" s="5" t="s">
        <v>64</v>
      </c>
      <c r="B75" s="6">
        <v>0</v>
      </c>
      <c r="C75" s="24">
        <v>0</v>
      </c>
    </row>
    <row r="76" spans="1:3" x14ac:dyDescent="0.25">
      <c r="A76" s="1" t="s">
        <v>67</v>
      </c>
      <c r="B76" s="2">
        <v>0</v>
      </c>
      <c r="C76" s="24">
        <v>0</v>
      </c>
    </row>
    <row r="77" spans="1:3" x14ac:dyDescent="0.25">
      <c r="A77" s="3" t="s">
        <v>68</v>
      </c>
      <c r="B77" s="4">
        <v>0</v>
      </c>
      <c r="C77" s="4">
        <v>0</v>
      </c>
    </row>
    <row r="78" spans="1:3" x14ac:dyDescent="0.25">
      <c r="A78" s="5" t="s">
        <v>69</v>
      </c>
      <c r="B78" s="6">
        <v>0</v>
      </c>
      <c r="C78" s="6">
        <v>0</v>
      </c>
    </row>
    <row r="79" spans="1:3" x14ac:dyDescent="0.25">
      <c r="A79" s="5" t="s">
        <v>70</v>
      </c>
      <c r="B79" s="6">
        <v>0</v>
      </c>
      <c r="C79" s="6">
        <v>0</v>
      </c>
    </row>
    <row r="80" spans="1:3" x14ac:dyDescent="0.25">
      <c r="A80" s="3" t="s">
        <v>71</v>
      </c>
      <c r="B80" s="4">
        <v>0</v>
      </c>
      <c r="C80" s="4">
        <v>0</v>
      </c>
    </row>
    <row r="81" spans="1:3" x14ac:dyDescent="0.25">
      <c r="A81" s="5" t="s">
        <v>72</v>
      </c>
      <c r="B81" s="6">
        <v>0</v>
      </c>
      <c r="C81" s="6">
        <v>0</v>
      </c>
    </row>
    <row r="82" spans="1:3" x14ac:dyDescent="0.25">
      <c r="A82" s="5" t="s">
        <v>73</v>
      </c>
      <c r="B82" s="6">
        <v>0</v>
      </c>
      <c r="C82" s="6">
        <v>0</v>
      </c>
    </row>
    <row r="83" spans="1:3" x14ac:dyDescent="0.25">
      <c r="A83" s="3" t="s">
        <v>74</v>
      </c>
      <c r="B83" s="4">
        <v>0</v>
      </c>
      <c r="C83" s="4">
        <v>0</v>
      </c>
    </row>
    <row r="84" spans="1:3" x14ac:dyDescent="0.25">
      <c r="A84" s="5" t="s">
        <v>75</v>
      </c>
      <c r="B84" s="6">
        <v>0</v>
      </c>
      <c r="C84" s="6">
        <v>0</v>
      </c>
    </row>
    <row r="85" spans="1:3" x14ac:dyDescent="0.25">
      <c r="A85" s="8" t="s">
        <v>65</v>
      </c>
      <c r="B85" s="31">
        <f>B64+B54+B28+B18+B12</f>
        <v>1147268808</v>
      </c>
      <c r="C85" s="31">
        <f>C64+C54+C28+C18+C12</f>
        <v>1238724242.5599999</v>
      </c>
    </row>
    <row r="86" spans="1:3" ht="20.25" customHeight="1" x14ac:dyDescent="0.25">
      <c r="A86" s="29" t="s">
        <v>96</v>
      </c>
    </row>
    <row r="88" spans="1:3" x14ac:dyDescent="0.25">
      <c r="A88" t="s">
        <v>97</v>
      </c>
    </row>
    <row r="89" spans="1:3" x14ac:dyDescent="0.25">
      <c r="A89" t="s">
        <v>98</v>
      </c>
    </row>
    <row r="90" spans="1:3" x14ac:dyDescent="0.25">
      <c r="A90" t="s">
        <v>100</v>
      </c>
    </row>
    <row r="91" spans="1:3" ht="26.25" customHeight="1" x14ac:dyDescent="0.25"/>
    <row r="92" spans="1:3" ht="33.75" customHeight="1" x14ac:dyDescent="0.25"/>
  </sheetData>
  <mergeCells count="9">
    <mergeCell ref="A9:A10"/>
    <mergeCell ref="B9:B10"/>
    <mergeCell ref="C9:C10"/>
    <mergeCell ref="A5:C5"/>
    <mergeCell ref="A1:C1"/>
    <mergeCell ref="A2:C2"/>
    <mergeCell ref="A4:C4"/>
    <mergeCell ref="A3:C3"/>
    <mergeCell ref="A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zoomScaleNormal="100" workbookViewId="0">
      <selection activeCell="A90" sqref="A90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4.140625" bestFit="1" customWidth="1"/>
    <col min="5" max="6" width="15.140625" bestFit="1" customWidth="1"/>
    <col min="7" max="7" width="14.140625" bestFit="1" customWidth="1"/>
    <col min="8" max="8" width="14.85546875" customWidth="1"/>
    <col min="9" max="10" width="14.140625" bestFit="1" customWidth="1"/>
    <col min="11" max="11" width="13.5703125" bestFit="1" customWidth="1"/>
    <col min="12" max="13" width="14.140625" bestFit="1" customWidth="1"/>
    <col min="14" max="15" width="15.140625" bestFit="1" customWidth="1"/>
    <col min="16" max="16" width="16.85546875" bestFit="1" customWidth="1"/>
  </cols>
  <sheetData>
    <row r="1" spans="1:16" ht="15" customHeight="1" x14ac:dyDescent="0.25">
      <c r="A1" s="39" t="s">
        <v>93</v>
      </c>
      <c r="B1" s="39"/>
      <c r="C1" s="3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5" customHeight="1" x14ac:dyDescent="0.25">
      <c r="A2" s="39" t="s">
        <v>94</v>
      </c>
      <c r="B2" s="39"/>
      <c r="C2" s="3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8.5" customHeight="1" x14ac:dyDescent="0.25">
      <c r="A3" s="39" t="s">
        <v>101</v>
      </c>
      <c r="B3" s="39"/>
      <c r="C3" s="39"/>
      <c r="D3" s="32"/>
      <c r="E3" s="32"/>
      <c r="F3" s="32"/>
      <c r="G3" s="32"/>
      <c r="H3" s="32"/>
      <c r="I3" s="32"/>
      <c r="J3" s="32"/>
      <c r="K3" s="32"/>
      <c r="L3" s="32"/>
      <c r="M3" s="32"/>
      <c r="N3" s="19"/>
      <c r="O3" s="19"/>
      <c r="P3" s="19"/>
    </row>
    <row r="4" spans="1:16" ht="21" customHeight="1" x14ac:dyDescent="0.25">
      <c r="A4" s="40" t="s">
        <v>95</v>
      </c>
      <c r="B4" s="40"/>
      <c r="C4" s="4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15.75" customHeight="1" x14ac:dyDescent="0.25">
      <c r="A5" s="38"/>
      <c r="B5" s="38"/>
      <c r="C5" s="3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.75" customHeight="1" x14ac:dyDescent="0.25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15.75" customHeight="1" x14ac:dyDescent="0.25">
      <c r="A7" s="41" t="s">
        <v>76</v>
      </c>
      <c r="B7" s="42"/>
      <c r="C7" s="4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15" customHeight="1" x14ac:dyDescent="0.25"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25.5" customHeight="1" x14ac:dyDescent="0.25">
      <c r="A9" s="35" t="s">
        <v>66</v>
      </c>
      <c r="B9" s="36" t="s">
        <v>92</v>
      </c>
      <c r="C9" s="36" t="s">
        <v>91</v>
      </c>
      <c r="D9" s="43" t="s">
        <v>90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x14ac:dyDescent="0.25">
      <c r="A10" s="35"/>
      <c r="B10" s="37"/>
      <c r="C10" s="37"/>
      <c r="D10" s="14" t="s">
        <v>78</v>
      </c>
      <c r="E10" s="14" t="s">
        <v>79</v>
      </c>
      <c r="F10" s="14" t="s">
        <v>80</v>
      </c>
      <c r="G10" s="14" t="s">
        <v>81</v>
      </c>
      <c r="H10" s="15" t="s">
        <v>82</v>
      </c>
      <c r="I10" s="14" t="s">
        <v>83</v>
      </c>
      <c r="J10" s="15" t="s">
        <v>84</v>
      </c>
      <c r="K10" s="14" t="s">
        <v>85</v>
      </c>
      <c r="L10" s="14" t="s">
        <v>86</v>
      </c>
      <c r="M10" s="14" t="s">
        <v>87</v>
      </c>
      <c r="N10" s="14" t="s">
        <v>88</v>
      </c>
      <c r="O10" s="15" t="s">
        <v>89</v>
      </c>
      <c r="P10" s="14" t="s">
        <v>77</v>
      </c>
    </row>
    <row r="11" spans="1:16" x14ac:dyDescent="0.25">
      <c r="A11" s="1" t="s">
        <v>0</v>
      </c>
      <c r="B11" s="20">
        <f>+B12+B18+B28+B38+B46+B54+B64+B69+B72</f>
        <v>1147268808</v>
      </c>
      <c r="C11" s="20">
        <f>+C12+C18+C28+C38+C46+C54+C64+C69+C72</f>
        <v>1238724242.5599997</v>
      </c>
      <c r="D11" s="20">
        <f t="shared" ref="D11:O11" si="0">+D12+D18+D28+D38+D46+D54+D64+D69+D72</f>
        <v>45700525.57</v>
      </c>
      <c r="E11" s="20">
        <f>+E12+E18+E28+E38+E46+E54+E64+E69+E72</f>
        <v>68207364.519999996</v>
      </c>
      <c r="F11" s="20">
        <f t="shared" si="0"/>
        <v>70393686.75</v>
      </c>
      <c r="G11" s="20">
        <f t="shared" si="0"/>
        <v>86855070.689999998</v>
      </c>
      <c r="H11" s="20">
        <f t="shared" si="0"/>
        <v>61882227.210000001</v>
      </c>
      <c r="I11" s="20">
        <f t="shared" si="0"/>
        <v>80084124.079999998</v>
      </c>
      <c r="J11" s="20">
        <f t="shared" si="0"/>
        <v>0</v>
      </c>
      <c r="K11" s="20">
        <f t="shared" si="0"/>
        <v>0</v>
      </c>
      <c r="L11" s="20">
        <f>+L12+L18+L28+L38+L46+L54+L64+L69+L72</f>
        <v>0</v>
      </c>
      <c r="M11" s="20">
        <f t="shared" ref="M11" si="1">+M12+M18+M28+M38+M46+M54+M64+M69+M72</f>
        <v>0</v>
      </c>
      <c r="N11" s="20">
        <f t="shared" si="0"/>
        <v>0</v>
      </c>
      <c r="O11" s="20">
        <f t="shared" si="0"/>
        <v>0</v>
      </c>
      <c r="P11" s="20">
        <f t="shared" ref="P11" si="2">+P12+P18+P28+P38+P46+P54+P64+P69+P72</f>
        <v>413122998.81999993</v>
      </c>
    </row>
    <row r="12" spans="1:16" x14ac:dyDescent="0.25">
      <c r="A12" s="3" t="s">
        <v>1</v>
      </c>
      <c r="B12" s="33">
        <f>+B13+B14+B15+B16+B17</f>
        <v>602847379</v>
      </c>
      <c r="C12" s="33">
        <v>670808466.17999995</v>
      </c>
      <c r="D12" s="33">
        <f>+D13+D14+D15+D16+D17</f>
        <v>44019929.909999996</v>
      </c>
      <c r="E12" s="33">
        <f t="shared" ref="E12:O12" si="3">+E13+E14+E15+E16+E17</f>
        <v>44277745.810000002</v>
      </c>
      <c r="F12" s="33">
        <f t="shared" si="3"/>
        <v>44989224.120000005</v>
      </c>
      <c r="G12" s="33">
        <f t="shared" si="3"/>
        <v>64542979.920000002</v>
      </c>
      <c r="H12" s="33">
        <f t="shared" si="3"/>
        <v>44101780.599999994</v>
      </c>
      <c r="I12" s="33">
        <f t="shared" si="3"/>
        <v>44827862.289999999</v>
      </c>
      <c r="J12" s="33">
        <f t="shared" si="3"/>
        <v>0</v>
      </c>
      <c r="K12" s="33">
        <f t="shared" si="3"/>
        <v>0</v>
      </c>
      <c r="L12" s="33">
        <f t="shared" si="3"/>
        <v>0</v>
      </c>
      <c r="M12" s="33">
        <f t="shared" si="3"/>
        <v>0</v>
      </c>
      <c r="N12" s="33">
        <f t="shared" si="3"/>
        <v>0</v>
      </c>
      <c r="O12" s="33">
        <f t="shared" si="3"/>
        <v>0</v>
      </c>
      <c r="P12" s="34">
        <f t="shared" ref="P12:P76" si="4">SUM(D12:O12)</f>
        <v>286759522.64999998</v>
      </c>
    </row>
    <row r="13" spans="1:16" x14ac:dyDescent="0.25">
      <c r="A13" s="5" t="s">
        <v>2</v>
      </c>
      <c r="B13" s="22">
        <v>464874510</v>
      </c>
      <c r="C13" s="22">
        <v>541653453.17999995</v>
      </c>
      <c r="D13" s="28">
        <v>38150340.829999998</v>
      </c>
      <c r="E13" s="28">
        <v>38373770.850000001</v>
      </c>
      <c r="F13" s="28">
        <f>38702959.35+331627.67</f>
        <v>39034587.020000003</v>
      </c>
      <c r="G13" s="28">
        <v>38388923.079999998</v>
      </c>
      <c r="H13" s="28">
        <v>38220244.979999997</v>
      </c>
      <c r="I13" s="28">
        <v>38889287.240000002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4">
        <f t="shared" si="4"/>
        <v>231057154.00000003</v>
      </c>
    </row>
    <row r="14" spans="1:16" x14ac:dyDescent="0.25">
      <c r="A14" s="5" t="s">
        <v>3</v>
      </c>
      <c r="B14" s="22">
        <v>72203270</v>
      </c>
      <c r="C14" s="22">
        <v>60491270</v>
      </c>
      <c r="D14" s="28">
        <v>0</v>
      </c>
      <c r="E14" s="28">
        <v>0</v>
      </c>
      <c r="F14" s="28">
        <v>0</v>
      </c>
      <c r="G14" s="28">
        <v>20260969.059999999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34">
        <f t="shared" si="4"/>
        <v>20260969.059999999</v>
      </c>
    </row>
    <row r="15" spans="1:16" x14ac:dyDescent="0.25">
      <c r="A15" s="5" t="s">
        <v>4</v>
      </c>
      <c r="B15" s="22">
        <v>0</v>
      </c>
      <c r="C15" s="22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4">
        <f t="shared" si="4"/>
        <v>0</v>
      </c>
    </row>
    <row r="16" spans="1:16" x14ac:dyDescent="0.25">
      <c r="A16" s="5" t="s">
        <v>5</v>
      </c>
      <c r="B16" s="22">
        <v>0</v>
      </c>
      <c r="C16" s="22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34">
        <f t="shared" si="4"/>
        <v>0</v>
      </c>
    </row>
    <row r="17" spans="1:16" x14ac:dyDescent="0.25">
      <c r="A17" s="5" t="s">
        <v>6</v>
      </c>
      <c r="B17" s="22">
        <v>65769599</v>
      </c>
      <c r="C17" s="22">
        <v>68663743</v>
      </c>
      <c r="D17" s="28">
        <v>5869589.0800000001</v>
      </c>
      <c r="E17" s="28">
        <v>5903974.96</v>
      </c>
      <c r="F17" s="28">
        <v>5954637.0999999996</v>
      </c>
      <c r="G17" s="28">
        <v>5893087.7800000003</v>
      </c>
      <c r="H17" s="28">
        <v>5881535.6200000001</v>
      </c>
      <c r="I17" s="28">
        <v>5938575.0499999998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34">
        <f t="shared" si="4"/>
        <v>35441399.590000004</v>
      </c>
    </row>
    <row r="18" spans="1:16" x14ac:dyDescent="0.25">
      <c r="A18" s="3" t="s">
        <v>7</v>
      </c>
      <c r="B18" s="23">
        <f>+B19+B20+B21+B22+B23+B24+B25+B26+B27</f>
        <v>35866078</v>
      </c>
      <c r="C18" s="23">
        <v>56404333.899999999</v>
      </c>
      <c r="D18" s="23">
        <f>+D19+D20+D21+D22+D23+D24+D25+D26+D27</f>
        <v>1057230.67</v>
      </c>
      <c r="E18" s="23">
        <f t="shared" ref="E18:H18" si="5">+E19+E20+E21+E22+E23+E24+E25+E26+E27</f>
        <v>2427119.94</v>
      </c>
      <c r="F18" s="23">
        <f t="shared" si="5"/>
        <v>2039239.1600000001</v>
      </c>
      <c r="G18" s="23">
        <f t="shared" si="5"/>
        <v>4763064.51</v>
      </c>
      <c r="H18" s="23">
        <f t="shared" si="5"/>
        <v>1878180.9300000002</v>
      </c>
      <c r="I18" s="23">
        <f>+I19+I20+I21+I22+I23+I24+I25+I26+I27</f>
        <v>6562205.6699999999</v>
      </c>
      <c r="J18" s="23">
        <f>+J19+J20+J21+J22+J23+J24+J25+J26+J27</f>
        <v>0</v>
      </c>
      <c r="K18" s="23">
        <f>K27+K26+K25+K24+K23+K22+K21+K20+K19</f>
        <v>0</v>
      </c>
      <c r="L18" s="23">
        <f>L27+L26+L25+L24+L23+L22+L21+L20+L19</f>
        <v>0</v>
      </c>
      <c r="M18">
        <f>SUM(M19:M27)</f>
        <v>0</v>
      </c>
      <c r="N18" s="23">
        <f t="shared" ref="N18:O18" si="6">N27+N26+N25+N24+N23+N22+N21+N20+N19</f>
        <v>0</v>
      </c>
      <c r="O18" s="23">
        <f t="shared" si="6"/>
        <v>0</v>
      </c>
      <c r="P18" s="34">
        <f t="shared" si="4"/>
        <v>18727040.879999999</v>
      </c>
    </row>
    <row r="19" spans="1:16" x14ac:dyDescent="0.25">
      <c r="A19" s="5" t="s">
        <v>8</v>
      </c>
      <c r="B19" s="22">
        <v>6735000</v>
      </c>
      <c r="C19" s="22">
        <v>6735000</v>
      </c>
      <c r="D19" s="28">
        <v>739416.44</v>
      </c>
      <c r="E19" s="28">
        <v>173136.08</v>
      </c>
      <c r="F19" s="28">
        <v>422771.81</v>
      </c>
      <c r="G19" s="28">
        <v>671036.91</v>
      </c>
      <c r="H19" s="28">
        <v>306431.26</v>
      </c>
      <c r="I19" s="28">
        <v>581137.64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34">
        <f t="shared" si="4"/>
        <v>2893930.14</v>
      </c>
    </row>
    <row r="20" spans="1:16" x14ac:dyDescent="0.25">
      <c r="A20" s="5" t="s">
        <v>9</v>
      </c>
      <c r="B20" s="22">
        <v>566500</v>
      </c>
      <c r="C20" s="22">
        <v>566500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34">
        <f t="shared" si="4"/>
        <v>0</v>
      </c>
    </row>
    <row r="21" spans="1:16" x14ac:dyDescent="0.25">
      <c r="A21" s="5" t="s">
        <v>10</v>
      </c>
      <c r="B21" s="22">
        <v>0</v>
      </c>
      <c r="C21" s="22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34">
        <f t="shared" si="4"/>
        <v>0</v>
      </c>
    </row>
    <row r="22" spans="1:16" x14ac:dyDescent="0.25">
      <c r="A22" s="5" t="s">
        <v>11</v>
      </c>
      <c r="B22" s="22">
        <v>600000</v>
      </c>
      <c r="C22" s="22">
        <v>900000</v>
      </c>
      <c r="D22" s="28">
        <v>0</v>
      </c>
      <c r="E22" s="28">
        <v>0</v>
      </c>
      <c r="F22" s="28">
        <v>0</v>
      </c>
      <c r="G22" s="28">
        <v>0</v>
      </c>
      <c r="H22" s="28">
        <v>271000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34">
        <f t="shared" si="4"/>
        <v>271000</v>
      </c>
    </row>
    <row r="23" spans="1:16" x14ac:dyDescent="0.25">
      <c r="A23" s="5" t="s">
        <v>12</v>
      </c>
      <c r="B23" s="22">
        <v>3360000</v>
      </c>
      <c r="C23" s="22">
        <v>6360000</v>
      </c>
      <c r="D23" s="28">
        <v>168718.23</v>
      </c>
      <c r="E23" s="28">
        <v>211247.32</v>
      </c>
      <c r="F23" s="28">
        <v>377813.93</v>
      </c>
      <c r="G23" s="28">
        <v>0</v>
      </c>
      <c r="H23" s="28">
        <v>153635.41</v>
      </c>
      <c r="I23" s="28">
        <v>195094.77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34">
        <f t="shared" si="4"/>
        <v>1106509.6599999999</v>
      </c>
    </row>
    <row r="24" spans="1:16" x14ac:dyDescent="0.25">
      <c r="A24" s="5" t="s">
        <v>13</v>
      </c>
      <c r="B24" s="22">
        <v>250000</v>
      </c>
      <c r="C24" s="22">
        <v>300000</v>
      </c>
      <c r="D24" s="28">
        <v>0</v>
      </c>
      <c r="E24" s="28">
        <v>0</v>
      </c>
      <c r="F24" s="28">
        <v>227959.82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34">
        <f t="shared" si="4"/>
        <v>227959.82</v>
      </c>
    </row>
    <row r="25" spans="1:16" x14ac:dyDescent="0.25">
      <c r="A25" s="5" t="s">
        <v>14</v>
      </c>
      <c r="B25" s="22">
        <v>18079844</v>
      </c>
      <c r="C25" s="22">
        <v>29274844</v>
      </c>
      <c r="D25" s="28">
        <v>20296</v>
      </c>
      <c r="E25" s="28">
        <v>43930.64</v>
      </c>
      <c r="F25" s="28">
        <v>783071.6</v>
      </c>
      <c r="G25" s="28">
        <v>3638317.6</v>
      </c>
      <c r="H25" s="28">
        <v>1134464.26</v>
      </c>
      <c r="I25" s="28">
        <v>5090509.2699999996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34">
        <f t="shared" si="4"/>
        <v>10710589.369999999</v>
      </c>
    </row>
    <row r="26" spans="1:16" x14ac:dyDescent="0.25">
      <c r="A26" s="5" t="s">
        <v>15</v>
      </c>
      <c r="B26" s="22">
        <v>6224734</v>
      </c>
      <c r="C26" s="22">
        <v>12217989.9</v>
      </c>
      <c r="D26" s="28">
        <v>128800</v>
      </c>
      <c r="E26" s="28">
        <v>1998805.9</v>
      </c>
      <c r="F26" s="28">
        <v>227622</v>
      </c>
      <c r="G26" s="28">
        <v>453710</v>
      </c>
      <c r="H26" s="28">
        <v>12650</v>
      </c>
      <c r="I26" s="28">
        <v>695463.99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34">
        <f t="shared" si="4"/>
        <v>3517051.8899999997</v>
      </c>
    </row>
    <row r="27" spans="1:16" x14ac:dyDescent="0.25">
      <c r="A27" s="5" t="s">
        <v>16</v>
      </c>
      <c r="B27" s="22">
        <v>50000</v>
      </c>
      <c r="C27" s="22">
        <v>50000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34">
        <f t="shared" si="4"/>
        <v>0</v>
      </c>
    </row>
    <row r="28" spans="1:16" x14ac:dyDescent="0.25">
      <c r="A28" s="3" t="s">
        <v>17</v>
      </c>
      <c r="B28" s="23">
        <f>+B29+B30+B31+B32+B33+B34+B35+B36+B37</f>
        <v>484054580</v>
      </c>
      <c r="C28" s="23">
        <v>463885248.87</v>
      </c>
      <c r="D28" s="23">
        <f t="shared" ref="D28:J28" si="7">+D29+D30+D31+D32+D33+D34+D35+D36+D37</f>
        <v>458200</v>
      </c>
      <c r="E28" s="23">
        <f t="shared" si="7"/>
        <v>18213089.469999999</v>
      </c>
      <c r="F28" s="23">
        <f t="shared" si="7"/>
        <v>22457209.869999997</v>
      </c>
      <c r="G28" s="23">
        <f t="shared" si="7"/>
        <v>14718363.940000001</v>
      </c>
      <c r="H28" s="23">
        <f t="shared" si="7"/>
        <v>15395349.440000001</v>
      </c>
      <c r="I28" s="23">
        <f t="shared" si="7"/>
        <v>27449924.239999998</v>
      </c>
      <c r="J28" s="23">
        <f t="shared" si="7"/>
        <v>0</v>
      </c>
      <c r="K28" s="23">
        <f>K29+K30+K31+K32+K33+K34+K35+K37</f>
        <v>0</v>
      </c>
      <c r="L28" s="23">
        <f>L29+L30+L31+L32+L33+L34+L35+L37+L36</f>
        <v>0</v>
      </c>
      <c r="M28" s="34">
        <f>SUM(M29:M37)</f>
        <v>0</v>
      </c>
      <c r="N28" s="23">
        <f t="shared" ref="N28:O28" si="8">N29+N30+N31+N32+N33+N34+N35+N37+N36</f>
        <v>0</v>
      </c>
      <c r="O28" s="23">
        <f t="shared" si="8"/>
        <v>0</v>
      </c>
      <c r="P28" s="34">
        <f t="shared" si="4"/>
        <v>98692136.959999993</v>
      </c>
    </row>
    <row r="29" spans="1:16" x14ac:dyDescent="0.25">
      <c r="A29" s="5" t="s">
        <v>18</v>
      </c>
      <c r="B29" s="22">
        <v>18153424</v>
      </c>
      <c r="C29" s="22">
        <v>18153424</v>
      </c>
      <c r="D29" s="28">
        <v>0</v>
      </c>
      <c r="E29" s="28">
        <v>3226470.97</v>
      </c>
      <c r="F29" s="28">
        <v>1759085.42</v>
      </c>
      <c r="G29" s="28">
        <v>1945784.95</v>
      </c>
      <c r="H29" s="28">
        <v>1366950.88</v>
      </c>
      <c r="I29" s="28">
        <v>1548608.49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34">
        <f t="shared" si="4"/>
        <v>9846900.7100000009</v>
      </c>
    </row>
    <row r="30" spans="1:16" x14ac:dyDescent="0.25">
      <c r="A30" s="5" t="s">
        <v>19</v>
      </c>
      <c r="B30" s="22">
        <v>1037920</v>
      </c>
      <c r="C30" s="22">
        <v>2445920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34">
        <f t="shared" si="4"/>
        <v>0</v>
      </c>
    </row>
    <row r="31" spans="1:16" x14ac:dyDescent="0.25">
      <c r="A31" s="5" t="s">
        <v>20</v>
      </c>
      <c r="B31" s="22">
        <v>13121134</v>
      </c>
      <c r="C31" s="22">
        <v>14359283.960000001</v>
      </c>
      <c r="D31" s="28">
        <v>0</v>
      </c>
      <c r="E31" s="28">
        <v>0</v>
      </c>
      <c r="F31" s="28">
        <v>1203717.06</v>
      </c>
      <c r="G31" s="28">
        <v>147830.39999999999</v>
      </c>
      <c r="H31" s="28">
        <v>485974.74</v>
      </c>
      <c r="I31" s="28">
        <v>2126468.61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34">
        <f t="shared" si="4"/>
        <v>3963990.8099999996</v>
      </c>
    </row>
    <row r="32" spans="1:16" x14ac:dyDescent="0.25">
      <c r="A32" s="5" t="s">
        <v>21</v>
      </c>
      <c r="B32" s="22">
        <v>170101917</v>
      </c>
      <c r="C32" s="22">
        <v>139636058.47999999</v>
      </c>
      <c r="D32" s="28">
        <v>0</v>
      </c>
      <c r="E32" s="28">
        <v>2708861.4</v>
      </c>
      <c r="F32" s="28">
        <v>3030076.2</v>
      </c>
      <c r="G32" s="28">
        <v>2436868.44</v>
      </c>
      <c r="H32" s="28">
        <v>4759099.8</v>
      </c>
      <c r="I32" s="28">
        <v>4548828.92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4">
        <f t="shared" si="4"/>
        <v>17483734.759999998</v>
      </c>
    </row>
    <row r="33" spans="1:16" x14ac:dyDescent="0.25">
      <c r="A33" s="5" t="s">
        <v>22</v>
      </c>
      <c r="B33" s="22">
        <v>446992</v>
      </c>
      <c r="C33" s="22">
        <v>446992</v>
      </c>
      <c r="D33" s="28">
        <v>0</v>
      </c>
      <c r="E33" s="28">
        <v>93864.28</v>
      </c>
      <c r="F33" s="28">
        <v>37524</v>
      </c>
      <c r="G33" s="28">
        <v>36580</v>
      </c>
      <c r="H33" s="28">
        <v>57284.28</v>
      </c>
      <c r="I33" s="28">
        <v>178400.66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4">
        <f t="shared" si="4"/>
        <v>403653.22</v>
      </c>
    </row>
    <row r="34" spans="1:16" x14ac:dyDescent="0.25">
      <c r="A34" s="5" t="s">
        <v>23</v>
      </c>
      <c r="B34" s="22">
        <v>639743</v>
      </c>
      <c r="C34" s="22">
        <v>2480739.83</v>
      </c>
      <c r="D34" s="28">
        <v>0</v>
      </c>
      <c r="E34" s="28">
        <v>17487.599999999999</v>
      </c>
      <c r="F34" s="28">
        <v>414380.6</v>
      </c>
      <c r="G34" s="28">
        <v>176081.96</v>
      </c>
      <c r="H34" s="28">
        <v>213832.23</v>
      </c>
      <c r="I34" s="28">
        <v>301953.53999999998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4">
        <f t="shared" si="4"/>
        <v>1123735.93</v>
      </c>
    </row>
    <row r="35" spans="1:16" x14ac:dyDescent="0.25">
      <c r="A35" s="5" t="s">
        <v>24</v>
      </c>
      <c r="B35" s="22">
        <v>87438519</v>
      </c>
      <c r="C35" s="22">
        <v>89829324.5</v>
      </c>
      <c r="D35" s="28">
        <v>458200</v>
      </c>
      <c r="E35" s="28">
        <v>6783726.9900000002</v>
      </c>
      <c r="F35" s="28">
        <v>7342031.5300000003</v>
      </c>
      <c r="G35" s="28">
        <v>4737993.03</v>
      </c>
      <c r="H35" s="28">
        <v>4549853.9000000004</v>
      </c>
      <c r="I35" s="28">
        <v>4187977.67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4">
        <f t="shared" si="4"/>
        <v>28059783.120000005</v>
      </c>
    </row>
    <row r="36" spans="1:16" x14ac:dyDescent="0.25">
      <c r="A36" s="5" t="s">
        <v>25</v>
      </c>
      <c r="B36" s="30">
        <v>0</v>
      </c>
      <c r="C36" s="30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4">
        <f t="shared" si="4"/>
        <v>0</v>
      </c>
    </row>
    <row r="37" spans="1:16" x14ac:dyDescent="0.25">
      <c r="A37" s="5" t="s">
        <v>26</v>
      </c>
      <c r="B37" s="25">
        <v>193114931</v>
      </c>
      <c r="C37" s="25">
        <v>196533506.09999999</v>
      </c>
      <c r="D37" s="28">
        <v>0</v>
      </c>
      <c r="E37" s="28">
        <v>5382678.2300000004</v>
      </c>
      <c r="F37" s="28">
        <v>8670395.0600000005</v>
      </c>
      <c r="G37" s="28">
        <v>5237225.16</v>
      </c>
      <c r="H37" s="28">
        <v>3962353.61</v>
      </c>
      <c r="I37" s="28">
        <v>14557686.35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4">
        <f t="shared" si="4"/>
        <v>37810338.410000004</v>
      </c>
    </row>
    <row r="38" spans="1:16" x14ac:dyDescent="0.25">
      <c r="A38" s="3" t="s">
        <v>27</v>
      </c>
      <c r="B38" s="26">
        <f>+B39+B40+B41+B42+B43+B44+B45</f>
        <v>0</v>
      </c>
      <c r="C38" s="26">
        <v>0</v>
      </c>
      <c r="D38" s="26">
        <f t="shared" ref="D38" si="9">+D39+D40+D41+D42+D43+D44+D45</f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4">
        <f t="shared" si="4"/>
        <v>0</v>
      </c>
    </row>
    <row r="39" spans="1:16" x14ac:dyDescent="0.25">
      <c r="A39" s="5" t="s">
        <v>28</v>
      </c>
      <c r="B39" s="24">
        <v>0</v>
      </c>
      <c r="C39" s="24">
        <v>0</v>
      </c>
      <c r="D39" s="28"/>
      <c r="E39" s="28"/>
      <c r="F39" s="28"/>
      <c r="G39" s="28"/>
      <c r="H39" s="28"/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4">
        <f t="shared" si="4"/>
        <v>0</v>
      </c>
    </row>
    <row r="40" spans="1:16" x14ac:dyDescent="0.25">
      <c r="A40" s="5" t="s">
        <v>29</v>
      </c>
      <c r="B40" s="24">
        <v>0</v>
      </c>
      <c r="C40" s="24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34">
        <f t="shared" si="4"/>
        <v>0</v>
      </c>
    </row>
    <row r="41" spans="1:16" x14ac:dyDescent="0.25">
      <c r="A41" s="5" t="s">
        <v>30</v>
      </c>
      <c r="B41" s="24">
        <v>0</v>
      </c>
      <c r="C41" s="24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34">
        <f t="shared" si="4"/>
        <v>0</v>
      </c>
    </row>
    <row r="42" spans="1:16" x14ac:dyDescent="0.25">
      <c r="A42" s="5" t="s">
        <v>31</v>
      </c>
      <c r="B42" s="24">
        <v>0</v>
      </c>
      <c r="C42" s="24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34">
        <f t="shared" si="4"/>
        <v>0</v>
      </c>
    </row>
    <row r="43" spans="1:16" x14ac:dyDescent="0.25">
      <c r="A43" s="5" t="s">
        <v>32</v>
      </c>
      <c r="B43" s="24">
        <v>0</v>
      </c>
      <c r="C43" s="24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34">
        <f t="shared" si="4"/>
        <v>0</v>
      </c>
    </row>
    <row r="44" spans="1:16" x14ac:dyDescent="0.25">
      <c r="A44" s="5" t="s">
        <v>33</v>
      </c>
      <c r="B44" s="24">
        <v>0</v>
      </c>
      <c r="C44" s="24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34">
        <f t="shared" si="4"/>
        <v>0</v>
      </c>
    </row>
    <row r="45" spans="1:16" x14ac:dyDescent="0.25">
      <c r="A45" s="5" t="s">
        <v>34</v>
      </c>
      <c r="B45" s="24">
        <v>0</v>
      </c>
      <c r="C45" s="24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34">
        <f t="shared" si="4"/>
        <v>0</v>
      </c>
    </row>
    <row r="46" spans="1:16" x14ac:dyDescent="0.25">
      <c r="A46" s="5" t="s">
        <v>35</v>
      </c>
      <c r="B46" s="26">
        <f>+B47+B48+B49+B50+B51+B52+B53</f>
        <v>0</v>
      </c>
      <c r="C46" s="26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34">
        <f t="shared" si="4"/>
        <v>0</v>
      </c>
    </row>
    <row r="47" spans="1:16" x14ac:dyDescent="0.25">
      <c r="A47" s="3" t="s">
        <v>36</v>
      </c>
      <c r="B47" s="24">
        <v>0</v>
      </c>
      <c r="C47" s="24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34">
        <f t="shared" si="4"/>
        <v>0</v>
      </c>
    </row>
    <row r="48" spans="1:16" x14ac:dyDescent="0.25">
      <c r="A48" s="5" t="s">
        <v>37</v>
      </c>
      <c r="B48" s="24">
        <v>0</v>
      </c>
      <c r="C48" s="24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34">
        <f t="shared" si="4"/>
        <v>0</v>
      </c>
    </row>
    <row r="49" spans="1:16" x14ac:dyDescent="0.25">
      <c r="A49" s="5" t="s">
        <v>38</v>
      </c>
      <c r="B49" s="24">
        <v>0</v>
      </c>
      <c r="C49" s="24">
        <v>0</v>
      </c>
      <c r="D49" s="28"/>
      <c r="E49" s="28"/>
      <c r="F49" s="28"/>
      <c r="G49" s="28"/>
      <c r="H49" s="28"/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34">
        <f t="shared" si="4"/>
        <v>0</v>
      </c>
    </row>
    <row r="50" spans="1:16" x14ac:dyDescent="0.25">
      <c r="A50" s="5" t="s">
        <v>39</v>
      </c>
      <c r="B50" s="24">
        <v>0</v>
      </c>
      <c r="C50" s="24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34">
        <f t="shared" si="4"/>
        <v>0</v>
      </c>
    </row>
    <row r="51" spans="1:16" x14ac:dyDescent="0.25">
      <c r="A51" s="5" t="s">
        <v>40</v>
      </c>
      <c r="B51" s="24">
        <v>0</v>
      </c>
      <c r="C51" s="24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34">
        <f t="shared" si="4"/>
        <v>0</v>
      </c>
    </row>
    <row r="52" spans="1:16" x14ac:dyDescent="0.25">
      <c r="A52" s="5" t="s">
        <v>41</v>
      </c>
      <c r="B52" s="24">
        <v>0</v>
      </c>
      <c r="C52" s="24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34">
        <f t="shared" si="4"/>
        <v>0</v>
      </c>
    </row>
    <row r="53" spans="1:16" x14ac:dyDescent="0.25">
      <c r="A53" s="5" t="s">
        <v>42</v>
      </c>
      <c r="B53" s="24">
        <v>0</v>
      </c>
      <c r="C53" s="24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34">
        <f t="shared" si="4"/>
        <v>0</v>
      </c>
    </row>
    <row r="54" spans="1:16" x14ac:dyDescent="0.25">
      <c r="A54" s="3" t="s">
        <v>43</v>
      </c>
      <c r="B54" s="23">
        <f>+B55+B56+B57+B58+B59+B60+B61+B62+B63</f>
        <v>24500771</v>
      </c>
      <c r="C54" s="23">
        <v>47626193.609999999</v>
      </c>
      <c r="D54" s="23">
        <f t="shared" ref="D54:O54" si="10">+D55+D56+D57+D58+D59+D60+D61+D62+D63</f>
        <v>165164.99</v>
      </c>
      <c r="E54" s="23">
        <f t="shared" si="10"/>
        <v>3289409.3</v>
      </c>
      <c r="F54" s="23">
        <f t="shared" si="10"/>
        <v>908013.6</v>
      </c>
      <c r="G54" s="23">
        <f t="shared" si="10"/>
        <v>2830662.3200000003</v>
      </c>
      <c r="H54" s="23">
        <f t="shared" si="10"/>
        <v>506916.24</v>
      </c>
      <c r="I54" s="23">
        <f t="shared" si="10"/>
        <v>1244131.8800000001</v>
      </c>
      <c r="J54" s="23">
        <f t="shared" si="10"/>
        <v>0</v>
      </c>
      <c r="K54" s="23">
        <f t="shared" si="10"/>
        <v>0</v>
      </c>
      <c r="L54" s="23">
        <f t="shared" si="10"/>
        <v>0</v>
      </c>
      <c r="M54" s="23">
        <f t="shared" si="10"/>
        <v>0</v>
      </c>
      <c r="N54" s="23">
        <f t="shared" si="10"/>
        <v>0</v>
      </c>
      <c r="O54" s="23">
        <f t="shared" si="10"/>
        <v>0</v>
      </c>
      <c r="P54" s="34">
        <f t="shared" si="4"/>
        <v>8944298.3300000001</v>
      </c>
    </row>
    <row r="55" spans="1:16" x14ac:dyDescent="0.25">
      <c r="A55" s="5" t="s">
        <v>44</v>
      </c>
      <c r="B55" s="22">
        <v>4142100</v>
      </c>
      <c r="C55" s="22">
        <v>6729464.8600000003</v>
      </c>
      <c r="D55" s="28">
        <v>165164.99</v>
      </c>
      <c r="E55" s="28">
        <v>1687370.5</v>
      </c>
      <c r="F55" s="28">
        <v>269999.87</v>
      </c>
      <c r="G55" s="28">
        <v>15340</v>
      </c>
      <c r="H55" s="28">
        <v>0</v>
      </c>
      <c r="I55" s="28">
        <v>885256.05</v>
      </c>
      <c r="J55" s="28">
        <v>0</v>
      </c>
      <c r="K55" s="22">
        <v>0</v>
      </c>
      <c r="L55" s="28">
        <v>0</v>
      </c>
      <c r="M55" s="28">
        <v>0</v>
      </c>
      <c r="N55" s="28">
        <v>0</v>
      </c>
      <c r="O55" s="28">
        <v>0</v>
      </c>
      <c r="P55" s="34">
        <f t="shared" si="4"/>
        <v>3023131.41</v>
      </c>
    </row>
    <row r="56" spans="1:16" x14ac:dyDescent="0.25">
      <c r="A56" s="5" t="s">
        <v>45</v>
      </c>
      <c r="B56" s="22">
        <v>70400</v>
      </c>
      <c r="C56" s="22">
        <v>156400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143075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34">
        <f t="shared" si="4"/>
        <v>143075</v>
      </c>
    </row>
    <row r="57" spans="1:16" x14ac:dyDescent="0.25">
      <c r="A57" s="5" t="s">
        <v>46</v>
      </c>
      <c r="B57" s="22">
        <v>18268885</v>
      </c>
      <c r="C57" s="22">
        <v>13268885</v>
      </c>
      <c r="D57" s="28">
        <v>0</v>
      </c>
      <c r="E57" s="28">
        <v>1602038.8</v>
      </c>
      <c r="F57" s="28">
        <v>638013.73</v>
      </c>
      <c r="G57" s="28">
        <v>2530799.91</v>
      </c>
      <c r="H57" s="28">
        <v>226896.3</v>
      </c>
      <c r="I57" s="28">
        <v>215800.83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34">
        <f t="shared" si="4"/>
        <v>5213549.57</v>
      </c>
    </row>
    <row r="58" spans="1:16" x14ac:dyDescent="0.25">
      <c r="A58" s="5" t="s">
        <v>47</v>
      </c>
      <c r="B58" s="22">
        <v>27000</v>
      </c>
      <c r="C58" s="22">
        <v>27000</v>
      </c>
      <c r="D58" s="28">
        <v>0</v>
      </c>
      <c r="E58" s="28">
        <v>0</v>
      </c>
      <c r="F58" s="28">
        <v>0</v>
      </c>
      <c r="G58" s="28">
        <v>284522.40999999997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34">
        <f t="shared" si="4"/>
        <v>284522.40999999997</v>
      </c>
    </row>
    <row r="59" spans="1:16" x14ac:dyDescent="0.25">
      <c r="A59" s="5" t="s">
        <v>48</v>
      </c>
      <c r="B59" s="22">
        <v>504386</v>
      </c>
      <c r="C59" s="22">
        <v>25956443.75</v>
      </c>
      <c r="D59" s="28">
        <v>0</v>
      </c>
      <c r="E59" s="28">
        <v>0</v>
      </c>
      <c r="F59" s="28">
        <v>0</v>
      </c>
      <c r="G59" s="28">
        <v>0</v>
      </c>
      <c r="H59" s="28">
        <v>280019.94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34">
        <f t="shared" si="4"/>
        <v>280019.94</v>
      </c>
    </row>
    <row r="60" spans="1:16" x14ac:dyDescent="0.25">
      <c r="A60" s="5" t="s">
        <v>49</v>
      </c>
      <c r="B60" s="22">
        <v>1488000</v>
      </c>
      <c r="C60" s="22">
        <v>1488000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34">
        <f t="shared" si="4"/>
        <v>0</v>
      </c>
    </row>
    <row r="61" spans="1:16" x14ac:dyDescent="0.25">
      <c r="A61" s="5" t="s">
        <v>50</v>
      </c>
      <c r="B61" s="22"/>
      <c r="C61" s="22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34">
        <f t="shared" si="4"/>
        <v>0</v>
      </c>
    </row>
    <row r="62" spans="1:16" x14ac:dyDescent="0.25">
      <c r="A62" s="5" t="s">
        <v>51</v>
      </c>
      <c r="B62" s="22"/>
      <c r="C62" s="22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34">
        <f t="shared" si="4"/>
        <v>0</v>
      </c>
    </row>
    <row r="63" spans="1:16" x14ac:dyDescent="0.25">
      <c r="A63" s="5" t="s">
        <v>52</v>
      </c>
      <c r="B63" s="22"/>
      <c r="C63" s="22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34">
        <f t="shared" si="4"/>
        <v>0</v>
      </c>
    </row>
    <row r="64" spans="1:16" x14ac:dyDescent="0.25">
      <c r="A64" s="3" t="s">
        <v>53</v>
      </c>
      <c r="B64" s="23"/>
      <c r="C64" s="23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34">
        <f t="shared" si="4"/>
        <v>0</v>
      </c>
    </row>
    <row r="65" spans="1:16" x14ac:dyDescent="0.25">
      <c r="A65" s="5" t="s">
        <v>54</v>
      </c>
      <c r="B65" s="21">
        <v>0</v>
      </c>
      <c r="C65" s="21"/>
      <c r="D65" s="28">
        <v>0</v>
      </c>
      <c r="E65" s="28">
        <v>0</v>
      </c>
      <c r="F65" s="28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4">
        <f t="shared" si="4"/>
        <v>0</v>
      </c>
    </row>
    <row r="66" spans="1:16" x14ac:dyDescent="0.25">
      <c r="A66" s="5" t="s">
        <v>55</v>
      </c>
      <c r="B66" s="6">
        <v>0</v>
      </c>
      <c r="C66" s="23">
        <v>0</v>
      </c>
      <c r="D66" s="28">
        <v>0</v>
      </c>
      <c r="E66" s="28">
        <v>0</v>
      </c>
      <c r="F66" s="28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4">
        <f t="shared" si="4"/>
        <v>0</v>
      </c>
    </row>
    <row r="67" spans="1:16" x14ac:dyDescent="0.25">
      <c r="A67" s="5" t="s">
        <v>56</v>
      </c>
      <c r="B67" s="6">
        <v>0</v>
      </c>
      <c r="C67" s="23">
        <v>0</v>
      </c>
      <c r="D67" s="28">
        <v>0</v>
      </c>
      <c r="E67" s="28">
        <v>0</v>
      </c>
      <c r="F67" s="28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34">
        <f t="shared" si="4"/>
        <v>0</v>
      </c>
    </row>
    <row r="68" spans="1:16" x14ac:dyDescent="0.25">
      <c r="A68" s="5" t="s">
        <v>57</v>
      </c>
      <c r="B68" s="6">
        <v>0</v>
      </c>
      <c r="C68" s="23">
        <v>0</v>
      </c>
      <c r="D68" s="28">
        <v>0</v>
      </c>
      <c r="E68" s="28">
        <v>0</v>
      </c>
      <c r="F68" s="28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4">
        <f t="shared" si="4"/>
        <v>0</v>
      </c>
    </row>
    <row r="69" spans="1:16" x14ac:dyDescent="0.25">
      <c r="A69" s="3" t="s">
        <v>58</v>
      </c>
      <c r="B69" s="4">
        <v>0</v>
      </c>
      <c r="C69" s="26">
        <v>0</v>
      </c>
      <c r="D69" s="28">
        <v>0</v>
      </c>
      <c r="E69" s="28">
        <v>0</v>
      </c>
      <c r="F69" s="28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34">
        <f t="shared" si="4"/>
        <v>0</v>
      </c>
    </row>
    <row r="70" spans="1:16" x14ac:dyDescent="0.25">
      <c r="A70" s="5" t="s">
        <v>59</v>
      </c>
      <c r="B70" s="6">
        <v>0</v>
      </c>
      <c r="C70" s="23">
        <v>0</v>
      </c>
      <c r="D70" s="28">
        <v>0</v>
      </c>
      <c r="E70" s="28">
        <v>0</v>
      </c>
      <c r="F70" s="28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34">
        <f t="shared" si="4"/>
        <v>0</v>
      </c>
    </row>
    <row r="71" spans="1:16" x14ac:dyDescent="0.25">
      <c r="A71" s="5" t="s">
        <v>60</v>
      </c>
      <c r="B71" s="6">
        <v>0</v>
      </c>
      <c r="C71" s="23">
        <v>0</v>
      </c>
      <c r="D71" s="28">
        <v>0</v>
      </c>
      <c r="E71" s="28">
        <v>0</v>
      </c>
      <c r="F71" s="28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34">
        <f t="shared" si="4"/>
        <v>0</v>
      </c>
    </row>
    <row r="72" spans="1:16" x14ac:dyDescent="0.25">
      <c r="A72" s="3" t="s">
        <v>61</v>
      </c>
      <c r="B72" s="4">
        <v>0</v>
      </c>
      <c r="C72" s="26">
        <v>0</v>
      </c>
      <c r="D72" s="28">
        <v>0</v>
      </c>
      <c r="E72" s="28">
        <v>0</v>
      </c>
      <c r="F72" s="28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34">
        <f t="shared" si="4"/>
        <v>0</v>
      </c>
    </row>
    <row r="73" spans="1:16" x14ac:dyDescent="0.25">
      <c r="A73" s="5" t="s">
        <v>62</v>
      </c>
      <c r="B73" s="6">
        <v>0</v>
      </c>
      <c r="C73" s="24">
        <v>0</v>
      </c>
      <c r="D73" s="28">
        <v>0</v>
      </c>
      <c r="E73" s="28">
        <v>0</v>
      </c>
      <c r="F73" s="28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34">
        <f t="shared" si="4"/>
        <v>0</v>
      </c>
    </row>
    <row r="74" spans="1:16" x14ac:dyDescent="0.25">
      <c r="A74" s="5" t="s">
        <v>63</v>
      </c>
      <c r="B74" s="6">
        <v>0</v>
      </c>
      <c r="C74" s="24">
        <v>0</v>
      </c>
      <c r="D74" s="28">
        <v>0</v>
      </c>
      <c r="E74" s="28">
        <v>0</v>
      </c>
      <c r="F74" s="28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34">
        <f t="shared" si="4"/>
        <v>0</v>
      </c>
    </row>
    <row r="75" spans="1:16" x14ac:dyDescent="0.25">
      <c r="A75" s="5" t="s">
        <v>64</v>
      </c>
      <c r="B75" s="6">
        <v>0</v>
      </c>
      <c r="C75" s="24">
        <v>0</v>
      </c>
      <c r="D75" s="28">
        <v>0</v>
      </c>
      <c r="E75" s="28">
        <v>0</v>
      </c>
      <c r="F75" s="28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34">
        <f t="shared" si="4"/>
        <v>0</v>
      </c>
    </row>
    <row r="76" spans="1:16" x14ac:dyDescent="0.25">
      <c r="A76" s="1" t="s">
        <v>67</v>
      </c>
      <c r="B76" s="2">
        <f>B77+B78+B79+B80+B81+B82+B84</f>
        <v>0</v>
      </c>
      <c r="C76" s="2">
        <v>0</v>
      </c>
      <c r="D76" s="2">
        <v>0</v>
      </c>
      <c r="E76" s="2">
        <v>0</v>
      </c>
      <c r="F76" s="2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34">
        <f t="shared" si="4"/>
        <v>0</v>
      </c>
    </row>
    <row r="77" spans="1:16" x14ac:dyDescent="0.25">
      <c r="A77" s="3" t="s">
        <v>68</v>
      </c>
      <c r="B77" s="4">
        <v>0</v>
      </c>
      <c r="C77" s="4">
        <v>0</v>
      </c>
      <c r="D77" s="28">
        <v>0</v>
      </c>
      <c r="E77" s="28">
        <v>0</v>
      </c>
      <c r="F77" s="28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34">
        <f t="shared" ref="P77:P84" si="11">SUM(D77:O77)</f>
        <v>0</v>
      </c>
    </row>
    <row r="78" spans="1:16" x14ac:dyDescent="0.25">
      <c r="A78" s="5" t="s">
        <v>69</v>
      </c>
      <c r="B78" s="6">
        <v>0</v>
      </c>
      <c r="C78" s="6">
        <v>0</v>
      </c>
      <c r="D78" s="28">
        <v>0</v>
      </c>
      <c r="E78" s="28">
        <v>0</v>
      </c>
      <c r="F78" s="28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34">
        <f t="shared" si="11"/>
        <v>0</v>
      </c>
    </row>
    <row r="79" spans="1:16" x14ac:dyDescent="0.25">
      <c r="A79" s="5" t="s">
        <v>70</v>
      </c>
      <c r="B79" s="6">
        <v>0</v>
      </c>
      <c r="C79" s="6">
        <v>0</v>
      </c>
      <c r="D79" s="28">
        <v>0</v>
      </c>
      <c r="E79" s="28">
        <v>0</v>
      </c>
      <c r="F79" s="28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34">
        <f t="shared" si="11"/>
        <v>0</v>
      </c>
    </row>
    <row r="80" spans="1:16" x14ac:dyDescent="0.25">
      <c r="A80" s="3" t="s">
        <v>71</v>
      </c>
      <c r="B80" s="4">
        <v>0</v>
      </c>
      <c r="C80" s="4">
        <v>0</v>
      </c>
      <c r="D80" s="28">
        <v>0</v>
      </c>
      <c r="E80" s="28">
        <v>0</v>
      </c>
      <c r="F80" s="28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34">
        <f t="shared" si="11"/>
        <v>0</v>
      </c>
    </row>
    <row r="81" spans="1:16" x14ac:dyDescent="0.25">
      <c r="A81" s="5" t="s">
        <v>72</v>
      </c>
      <c r="B81" s="6">
        <v>0</v>
      </c>
      <c r="C81" s="6">
        <v>0</v>
      </c>
      <c r="D81" s="28">
        <v>0</v>
      </c>
      <c r="E81" s="28">
        <v>0</v>
      </c>
      <c r="F81" s="28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34">
        <f t="shared" si="11"/>
        <v>0</v>
      </c>
    </row>
    <row r="82" spans="1:16" x14ac:dyDescent="0.25">
      <c r="A82" s="5" t="s">
        <v>73</v>
      </c>
      <c r="B82" s="6">
        <v>0</v>
      </c>
      <c r="C82" s="6">
        <v>0</v>
      </c>
      <c r="D82" s="28">
        <v>0</v>
      </c>
      <c r="E82" s="28">
        <v>0</v>
      </c>
      <c r="F82" s="28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34">
        <f t="shared" si="11"/>
        <v>0</v>
      </c>
    </row>
    <row r="83" spans="1:16" x14ac:dyDescent="0.25">
      <c r="A83" s="3" t="s">
        <v>74</v>
      </c>
      <c r="B83" s="4">
        <v>0</v>
      </c>
      <c r="C83" s="4">
        <v>0</v>
      </c>
      <c r="D83" s="28">
        <v>0</v>
      </c>
      <c r="E83" s="28">
        <v>0</v>
      </c>
      <c r="F83" s="28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34">
        <f t="shared" si="11"/>
        <v>0</v>
      </c>
    </row>
    <row r="84" spans="1:16" x14ac:dyDescent="0.25">
      <c r="A84" s="5" t="s">
        <v>75</v>
      </c>
      <c r="B84" s="6">
        <v>0</v>
      </c>
      <c r="C84" s="6">
        <v>0</v>
      </c>
      <c r="D84" s="28">
        <v>0</v>
      </c>
      <c r="E84" s="28">
        <v>0</v>
      </c>
      <c r="F84" s="28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34">
        <f t="shared" si="11"/>
        <v>0</v>
      </c>
    </row>
    <row r="85" spans="1:16" x14ac:dyDescent="0.25">
      <c r="A85" s="8" t="s">
        <v>65</v>
      </c>
      <c r="B85" s="31">
        <f>B64+B54+B28+B18+B12</f>
        <v>1147268808</v>
      </c>
      <c r="C85" s="31">
        <f>C64+C54+C28+C18+C12</f>
        <v>1238724242.5599999</v>
      </c>
      <c r="D85" s="31">
        <f t="shared" ref="D85:O85" si="12">D64+D54+D28+D18+D12</f>
        <v>45700525.569999993</v>
      </c>
      <c r="E85" s="31">
        <f>E64+E54+E28+E18+E12</f>
        <v>68207364.520000011</v>
      </c>
      <c r="F85" s="31">
        <f t="shared" si="12"/>
        <v>70393686.75</v>
      </c>
      <c r="G85" s="31">
        <f t="shared" si="12"/>
        <v>86855070.689999998</v>
      </c>
      <c r="H85" s="31">
        <f t="shared" si="12"/>
        <v>61882227.209999993</v>
      </c>
      <c r="I85" s="31">
        <f t="shared" si="12"/>
        <v>80084124.079999998</v>
      </c>
      <c r="J85" s="31">
        <f t="shared" si="12"/>
        <v>0</v>
      </c>
      <c r="K85" s="31">
        <f t="shared" si="12"/>
        <v>0</v>
      </c>
      <c r="L85" s="31">
        <f t="shared" si="12"/>
        <v>0</v>
      </c>
      <c r="M85" s="31">
        <f t="shared" si="12"/>
        <v>0</v>
      </c>
      <c r="N85" s="31">
        <f t="shared" si="12"/>
        <v>0</v>
      </c>
      <c r="O85" s="31">
        <f t="shared" si="12"/>
        <v>0</v>
      </c>
      <c r="P85" s="31">
        <f>P64+P54+P28+P18+P12</f>
        <v>413122998.81999993</v>
      </c>
    </row>
    <row r="86" spans="1:16" ht="6" customHeight="1" x14ac:dyDescent="0.25"/>
    <row r="87" spans="1:16" x14ac:dyDescent="0.25">
      <c r="A87" s="29" t="s">
        <v>96</v>
      </c>
    </row>
    <row r="89" spans="1:16" x14ac:dyDescent="0.25">
      <c r="A89" t="s">
        <v>103</v>
      </c>
    </row>
    <row r="90" spans="1:16" x14ac:dyDescent="0.25">
      <c r="A90" t="s">
        <v>98</v>
      </c>
    </row>
    <row r="91" spans="1:16" x14ac:dyDescent="0.25">
      <c r="A91" t="s">
        <v>100</v>
      </c>
    </row>
  </sheetData>
  <mergeCells count="10">
    <mergeCell ref="D9:P9"/>
    <mergeCell ref="A9:A10"/>
    <mergeCell ref="B9:B10"/>
    <mergeCell ref="C9:C10"/>
    <mergeCell ref="A1:C1"/>
    <mergeCell ref="A2:C2"/>
    <mergeCell ref="A3:C3"/>
    <mergeCell ref="A4:C4"/>
    <mergeCell ref="A5:C5"/>
    <mergeCell ref="A7:C7"/>
  </mergeCells>
  <pageMargins left="0.62992125984251968" right="0.23622047244094491" top="0.74803149606299213" bottom="0.74803149606299213" header="0.31496062992125984" footer="0.31496062992125984"/>
  <pageSetup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"/>
  <sheetViews>
    <sheetView topLeftCell="A34" workbookViewId="0">
      <selection activeCell="J14" sqref="J14"/>
    </sheetView>
  </sheetViews>
  <sheetFormatPr baseColWidth="10" defaultRowHeight="15" x14ac:dyDescent="0.25"/>
  <sheetData>
    <row r="14" spans="6:6" x14ac:dyDescent="0.25">
      <c r="F1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Paola Isabel. Sanchez Alvarez</cp:lastModifiedBy>
  <cp:lastPrinted>2025-07-02T19:33:19Z</cp:lastPrinted>
  <dcterms:created xsi:type="dcterms:W3CDTF">2021-07-29T18:58:50Z</dcterms:created>
  <dcterms:modified xsi:type="dcterms:W3CDTF">2025-07-16T19:21:40Z</dcterms:modified>
</cp:coreProperties>
</file>